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995" windowHeight="5130" tabRatio="704" activeTab="0"/>
  </bookViews>
  <sheets>
    <sheet name="ESTAD GRAL" sheetId="1" r:id="rId1"/>
    <sheet name="EDAD INSTITUCION" sheetId="2" r:id="rId2"/>
    <sheet name="REGIMEN" sheetId="3" r:id="rId3"/>
    <sheet name="BAJO PESO" sheetId="4" r:id="rId4"/>
    <sheet name="TIPO PARTO" sheetId="5" r:id="rId5"/>
  </sheets>
  <definedNames/>
  <calcPr fullCalcOnLoad="1"/>
</workbook>
</file>

<file path=xl/sharedStrings.xml><?xml version="1.0" encoding="utf-8"?>
<sst xmlns="http://schemas.openxmlformats.org/spreadsheetml/2006/main" count="576" uniqueCount="141">
  <si>
    <t>MES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</si>
  <si>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</si>
  <si>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</si>
  <si>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</si>
  <si>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</si>
  <si>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</si>
  <si>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</si>
  <si>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</si>
  <si>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</si>
  <si>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</si>
  <si>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</si>
  <si>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</si>
  <si>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</si>
  <si>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</si>
  <si>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BPN</t>
  </si>
  <si>
    <t>%</t>
  </si>
  <si>
    <t>TOTAL</t>
  </si>
  <si>
    <t>AÑO</t>
  </si>
  <si>
    <t>ESPONTANEO</t>
  </si>
  <si>
    <t>CESAREA</t>
  </si>
  <si>
    <t>IGNORADO</t>
  </si>
  <si>
    <t>Tasa = Tipo nacimientos HTB / Nacimientos HTB x 1000</t>
  </si>
  <si>
    <t>Porcentaje (%) = Tipo nacimientos HTB / Nacimientos HTB x 100</t>
  </si>
  <si>
    <t>año</t>
  </si>
  <si>
    <t>INSTITUCION</t>
  </si>
  <si>
    <t>INSTRUMENTAL</t>
  </si>
  <si>
    <t>Clinica Villareal</t>
  </si>
  <si>
    <t>-</t>
  </si>
  <si>
    <t>Hospital Local de Providencia</t>
  </si>
  <si>
    <t>Hospital Timothy Britton</t>
  </si>
  <si>
    <t>Unidad Medica de Sarie Bay</t>
  </si>
  <si>
    <t>Domicilio</t>
  </si>
  <si>
    <t>45--49</t>
  </si>
  <si>
    <t>40--44</t>
  </si>
  <si>
    <t>35--39</t>
  </si>
  <si>
    <t>30--34</t>
  </si>
  <si>
    <t>25--29</t>
  </si>
  <si>
    <t>20--24</t>
  </si>
  <si>
    <t>15--19</t>
  </si>
  <si>
    <t>10--14</t>
  </si>
  <si>
    <t>S.I.</t>
  </si>
  <si>
    <t>Grupo de edad</t>
  </si>
  <si>
    <t>Cesarea</t>
  </si>
  <si>
    <t>Espontaneo</t>
  </si>
  <si>
    <t>Instrumental</t>
  </si>
  <si>
    <t>2. Subsidiado</t>
  </si>
  <si>
    <t>3. Vinculado</t>
  </si>
  <si>
    <t>4. Particular</t>
  </si>
  <si>
    <t>5. Otro</t>
  </si>
  <si>
    <t>1. Contributivo</t>
  </si>
  <si>
    <t>Elaborado por M.Sc. Liza Hayes.  Fuente de datos Estadísticas Vitales</t>
  </si>
  <si>
    <t>Regimen</t>
  </si>
  <si>
    <t>ESTADISTICAS DE NACIMIENTO</t>
  </si>
  <si>
    <t>Fuente:  Estadísticas Vitales DANE 1999 - 2003</t>
  </si>
  <si>
    <t>Grupo Edad</t>
  </si>
  <si>
    <t>TEF</t>
  </si>
  <si>
    <t xml:space="preserve">De 15-19 años </t>
  </si>
  <si>
    <t xml:space="preserve">De 20-24 años </t>
  </si>
  <si>
    <t xml:space="preserve">De 25-29 años </t>
  </si>
  <si>
    <t xml:space="preserve">De 30-34 años </t>
  </si>
  <si>
    <t xml:space="preserve">De 35-39 años </t>
  </si>
  <si>
    <t xml:space="preserve">De 40-44 años </t>
  </si>
  <si>
    <t xml:space="preserve">De 45-49 años </t>
  </si>
  <si>
    <t>Total Sec Salud</t>
  </si>
  <si>
    <t>Providencia</t>
  </si>
  <si>
    <t xml:space="preserve">De 10-14 años </t>
  </si>
  <si>
    <t xml:space="preserve">De 50-54 años </t>
  </si>
  <si>
    <t>Sin información</t>
  </si>
  <si>
    <t>3. Excepcion</t>
  </si>
  <si>
    <t>4. Especial</t>
  </si>
  <si>
    <t>5. No Asegurado</t>
  </si>
  <si>
    <t>Actualizado 11/05/2008</t>
  </si>
  <si>
    <t>A partir del nuevo formulario de NV sólo se registraran los siguientes regimenes: 1. Contributivo, 2. Subsidiado 3. Excepciòn 4. Especial 5. No Asegurado.  En el mproceso de empalme entre los formularios se presta para q se registre la información de este modo.  En el 2009 sólo debe a parecer los regimenes definidos con anterioridad</t>
  </si>
  <si>
    <t>1/ Tasa Bruta de Natalidad (TBN) Total de Nacimientos (Nv+def Perinatal) entre el total de la poblaciòn</t>
  </si>
  <si>
    <r>
      <t>TBN</t>
    </r>
    <r>
      <rPr>
        <sz val="8"/>
        <rFont val="Arial Narrow"/>
        <family val="2"/>
      </rPr>
      <t xml:space="preserve"> 1/</t>
    </r>
  </si>
  <si>
    <r>
      <t>TFG</t>
    </r>
    <r>
      <rPr>
        <sz val="8"/>
        <rFont val="Arial Narrow"/>
        <family val="2"/>
      </rPr>
      <t xml:space="preserve"> 2/</t>
    </r>
  </si>
  <si>
    <r>
      <t xml:space="preserve">TGF </t>
    </r>
    <r>
      <rPr>
        <sz val="8"/>
        <rFont val="Arial Narrow"/>
        <family val="2"/>
      </rPr>
      <t>3/</t>
    </r>
  </si>
  <si>
    <r>
      <t xml:space="preserve">TEF </t>
    </r>
    <r>
      <rPr>
        <sz val="8"/>
        <rFont val="Arial Narrow"/>
        <family val="2"/>
      </rPr>
      <t>0/</t>
    </r>
  </si>
  <si>
    <t>2/ Tasa de Fecundidad Global (TFG).  Total de Nacimientos (NV+def perinatal) entre el total de la población femenina</t>
  </si>
  <si>
    <t>3/ Tasa General de Fecundidad (TGF). Total de Nacidos vivos (NV+df perinatal) entre el total de mujeres en edad fertil (15 a 49 años)</t>
  </si>
  <si>
    <t>Fuente de datos: Estructura de la poblaciòn acorde al ajuste de la proyección poblacional DANE 2005-2011</t>
  </si>
  <si>
    <t>0/ Tasa Espeífica de Fecundidad (Total de Nacimeintos por edad entre el total de mujeres de ese grupo de edad por mil</t>
  </si>
  <si>
    <t>C. Estructura de la población femenina por quinquenal.  2005-2009</t>
  </si>
  <si>
    <t>2009 4/</t>
  </si>
  <si>
    <t>4/ Datos generado el 20 de mayo.  Y sòlo se cuentan las eventos ocurridos hasta el mes de abril</t>
  </si>
  <si>
    <t>e.  Total de Nacimientos por mes de ocurrencia.  2005-2009</t>
  </si>
  <si>
    <t>BPN: Bajo Peso al Nacer (peso menor a 2500 gr)</t>
  </si>
  <si>
    <t>Hospital Departamental</t>
  </si>
  <si>
    <t>NACIMIENTOS SEGÚN INSTITUCION POR EDAD.  2001 - 2009</t>
  </si>
  <si>
    <t>2009 1/</t>
  </si>
  <si>
    <t>1/ Datos preliminares.  Generado el 20 de mayo.  Datos correspondientes a los registrados hasta el mes de abril</t>
  </si>
  <si>
    <t>NACIMIENTOS SEGÚN TIPO DE PARTO POR REGIMEN.  2004 - 2009</t>
  </si>
  <si>
    <t>BPN: Bajo Peso al Nacer (peso inferior a los 2500 gr)</t>
  </si>
  <si>
    <t>NACIMIENTOS SEGÚN TIPO DE PARTO POR INSTITUCION DE ATENCION.  2001 - 2009</t>
  </si>
  <si>
    <t xml:space="preserve"> </t>
  </si>
  <si>
    <t>Fuente:  Estadísticas Vitales DANE 1999 - 2003 / Estadísticas Vitales.  Secretaria Departamental de Salud 1998-2007.  San Andres Islas</t>
  </si>
  <si>
    <t>1/ Datos generado el 20 de mayo.  Y sòlo se cuentan las eventos ocurridos hasta el mes de abril</t>
  </si>
  <si>
    <t>BAJO PESO AL NACER (BPN)</t>
  </si>
  <si>
    <t>a.  Relación de Nacimientos ocurridos por peso (bajo peso menor de 2500 gr) al nacer según mes.  2005-2009</t>
  </si>
  <si>
    <t>Régimen de seguridad social de la madre</t>
  </si>
  <si>
    <t>peso &gt;= 2500 gr</t>
  </si>
  <si>
    <t>peso &lt; 2500 gr</t>
  </si>
  <si>
    <t>total</t>
  </si>
  <si>
    <t>3. Excepcion (particular+otro)</t>
  </si>
  <si>
    <t>5. No asegurado (vinculados)</t>
  </si>
  <si>
    <t>b.  Total de Nacimientos por peso (BPN) según régimen de seguridad social de la madre.  2005-2009</t>
  </si>
  <si>
    <t>Fuente: DANE- Estadisticas Vitales 1998-2006 Pag Web www.dane.gov.co</t>
  </si>
  <si>
    <t>Fuente: Estadísticas Vitales, Secretaria Departamental de Salud. 2007-2009 Preliminar</t>
  </si>
  <si>
    <t>Cuadro 3</t>
  </si>
  <si>
    <t>Nacimientos por área y sexo, según departamento y municipio de ocurrencia</t>
  </si>
  <si>
    <t>Año</t>
  </si>
  <si>
    <t xml:space="preserve">Departamento y municipio de ocurrencia </t>
  </si>
  <si>
    <t xml:space="preserve">Hombres </t>
  </si>
  <si>
    <t xml:space="preserve">Mujeres </t>
  </si>
  <si>
    <t xml:space="preserve">88001 ARCH.DE SAN ANDRES </t>
  </si>
  <si>
    <t xml:space="preserve">88564 PROVIDENCIA </t>
  </si>
  <si>
    <t>88001 SAN ANDRES</t>
  </si>
  <si>
    <t>88564 PROVIDENCIA</t>
  </si>
  <si>
    <t>2002-2008</t>
  </si>
  <si>
    <t>N.V. DANE</t>
  </si>
  <si>
    <t>N.V. SEC SALUD</t>
  </si>
  <si>
    <t>Concordancia</t>
  </si>
  <si>
    <t>Actualizado22/05/2008</t>
  </si>
  <si>
    <t>NV</t>
  </si>
  <si>
    <r>
      <t xml:space="preserve">NV </t>
    </r>
    <r>
      <rPr>
        <sz val="8"/>
        <rFont val="Arial Narrow"/>
        <family val="2"/>
      </rPr>
      <t>5/</t>
    </r>
  </si>
  <si>
    <t>5/ Total de Nacidos vivos</t>
  </si>
  <si>
    <r>
      <t>MEF</t>
    </r>
    <r>
      <rPr>
        <sz val="8"/>
        <rFont val="Arial Narrow"/>
        <family val="2"/>
      </rPr>
      <t xml:space="preserve"> 1/</t>
    </r>
  </si>
  <si>
    <t>1/ Mujeres en Edad fertil, es decir de 15 a 49 años de edad</t>
  </si>
  <si>
    <r>
      <t xml:space="preserve">PT </t>
    </r>
    <r>
      <rPr>
        <sz val="8"/>
        <rFont val="Arial Narrow"/>
        <family val="2"/>
      </rPr>
      <t>2/</t>
    </r>
  </si>
  <si>
    <t>2/ Población Total del Departamento</t>
  </si>
  <si>
    <t>3/ Población Femenina del Departamento</t>
  </si>
  <si>
    <r>
      <t xml:space="preserve">PF </t>
    </r>
    <r>
      <rPr>
        <sz val="8"/>
        <rFont val="Arial Narrow"/>
        <family val="2"/>
      </rPr>
      <t>3/</t>
    </r>
  </si>
  <si>
    <t>Cuadro 4</t>
  </si>
  <si>
    <t>Nacimientos por área y sexo, según departamento y municipio de residencia de la madre</t>
  </si>
  <si>
    <t xml:space="preserve">Departamento y municipio de residencia de la madre </t>
  </si>
  <si>
    <t>.</t>
  </si>
  <si>
    <t xml:space="preserve">88999 SIN INFORMACION </t>
  </si>
  <si>
    <t>Fuente: DANE - Estadísticas Vitales</t>
  </si>
  <si>
    <t>DEFINITIVOS AÑO 2002 - 2009</t>
  </si>
  <si>
    <t>b. Tasa específica de Natalidad por edad de la madre en grupo quinquenal.  1998 - 2009</t>
  </si>
  <si>
    <t>a. Total de Nacimientos según año por edad de la madre en grupo quinquenal.  1998 - 2009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</si>
</sst>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0.0%"/>
  </numFmts>
  <fonts count="14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Arial"/>
      <family val="0"/>
    </font>
    <font>
      <b/>
      <sz val="12"/>
      <name val="Arial Narrow"/>
      <family val="2"/>
    </font>
    <font>
      <b/>
      <sz val="10"/>
      <name val="Arial"/>
      <family val="0"/>
    </font>
    <font>
      <sz val="7"/>
      <name val="Arial Narrow"/>
      <family val="2"/>
    </font>
    <font>
      <sz val="9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i/>
      <sz val="9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1" fontId="2" fillId="2" borderId="1" xfId="0" applyNumberFormat="1" applyFont="1" applyFill="1" applyBorder="1" applyAlignment="1">
      <alignment/>
    </xf>
    <xf numFmtId="0" fontId="2" fillId="2" borderId="0" xfId="0" applyFont="1" applyFill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/>
    </xf>
    <xf numFmtId="0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7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10" fillId="2" borderId="2" xfId="0" applyFont="1" applyFill="1" applyBorder="1" applyAlignment="1">
      <alignment/>
    </xf>
    <xf numFmtId="172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3" fillId="2" borderId="1" xfId="0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78" fontId="2" fillId="2" borderId="1" xfId="0" applyNumberFormat="1" applyFont="1" applyFill="1" applyBorder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8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1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 vertical="center" textRotation="255"/>
    </xf>
    <xf numFmtId="0" fontId="3" fillId="3" borderId="5" xfId="0" applyFont="1" applyFill="1" applyBorder="1" applyAlignment="1">
      <alignment horizontal="center" vertical="center" textRotation="255"/>
    </xf>
    <xf numFmtId="0" fontId="3" fillId="3" borderId="6" xfId="0" applyFont="1" applyFill="1" applyBorder="1" applyAlignment="1">
      <alignment horizontal="center" vertical="center" textRotation="255"/>
    </xf>
    <xf numFmtId="0" fontId="3" fillId="3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textRotation="255"/>
    </xf>
    <xf numFmtId="0" fontId="10" fillId="2" borderId="2" xfId="0" applyFont="1" applyFill="1" applyBorder="1" applyAlignment="1">
      <alignment horizontal="left" wrapText="1" shrinkToFit="1"/>
    </xf>
    <xf numFmtId="0" fontId="10" fillId="2" borderId="0" xfId="0" applyFont="1" applyFill="1" applyBorder="1" applyAlignment="1">
      <alignment horizontal="left" wrapText="1" shrinkToFit="1"/>
    </xf>
    <xf numFmtId="0" fontId="7" fillId="2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8" fillId="2" borderId="0" xfId="0" applyFont="1" applyFill="1" applyAlignment="1">
      <alignment horizont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textRotation="255"/>
    </xf>
    <xf numFmtId="0" fontId="5" fillId="3" borderId="5" xfId="0" applyFont="1" applyFill="1" applyBorder="1" applyAlignment="1">
      <alignment horizontal="center" vertical="center" textRotation="255"/>
    </xf>
    <xf numFmtId="0" fontId="5" fillId="3" borderId="6" xfId="0" applyFont="1" applyFill="1" applyBorder="1" applyAlignment="1">
      <alignment horizontal="center" vertical="center" textRotation="255"/>
    </xf>
    <xf numFmtId="0" fontId="5" fillId="3" borderId="4" xfId="0" applyFont="1" applyFill="1" applyBorder="1" applyAlignment="1">
      <alignment horizontal="center" vertical="center" textRotation="255" wrapText="1"/>
    </xf>
    <xf numFmtId="0" fontId="5" fillId="3" borderId="5" xfId="0" applyFont="1" applyFill="1" applyBorder="1" applyAlignment="1">
      <alignment horizontal="center" vertical="center" textRotation="255" wrapText="1"/>
    </xf>
    <xf numFmtId="0" fontId="5" fillId="3" borderId="6" xfId="0" applyFont="1" applyFill="1" applyBorder="1" applyAlignment="1">
      <alignment horizontal="center" vertical="center" textRotation="255" wrapText="1"/>
    </xf>
    <xf numFmtId="1" fontId="5" fillId="3" borderId="3" xfId="0" applyNumberFormat="1" applyFont="1" applyFill="1" applyBorder="1" applyAlignment="1">
      <alignment horizontal="center"/>
    </xf>
    <xf numFmtId="1" fontId="5" fillId="3" borderId="7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5" fillId="3" borderId="1" xfId="0" applyFont="1" applyFill="1" applyBorder="1" applyAlignment="1">
      <alignment horizontal="center" wrapText="1"/>
    </xf>
    <xf numFmtId="3" fontId="5" fillId="3" borderId="1" xfId="0" applyNumberFormat="1" applyFont="1" applyFill="1" applyBorder="1" applyAlignment="1">
      <alignment horizontal="center" wrapText="1"/>
    </xf>
    <xf numFmtId="3" fontId="5" fillId="3" borderId="1" xfId="0" applyNumberFormat="1" applyFont="1" applyFill="1" applyBorder="1" applyAlignment="1">
      <alignment horizontal="center" wrapText="1"/>
    </xf>
    <xf numFmtId="3" fontId="10" fillId="0" borderId="1" xfId="0" applyNumberFormat="1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3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top" wrapText="1"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2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2" fillId="0" borderId="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3" fillId="0" borderId="4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1" fontId="3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8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172" fontId="2" fillId="0" borderId="1" xfId="0" applyNumberFormat="1" applyFont="1" applyFill="1" applyBorder="1" applyAlignment="1">
      <alignment horizontal="center"/>
    </xf>
    <xf numFmtId="172" fontId="3" fillId="0" borderId="1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top" wrapText="1"/>
    </xf>
    <xf numFmtId="0" fontId="0" fillId="0" borderId="0" xfId="0" applyNumberFormat="1" applyFill="1" applyBorder="1" applyAlignment="1">
      <alignment/>
    </xf>
    <xf numFmtId="3" fontId="5" fillId="0" borderId="1" xfId="0" applyNumberFormat="1" applyFont="1" applyFill="1" applyBorder="1" applyAlignment="1">
      <alignment horizontal="left" vertical="top" wrapText="1"/>
    </xf>
    <xf numFmtId="3" fontId="5" fillId="0" borderId="1" xfId="0" applyNumberFormat="1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 wrapText="1"/>
    </xf>
    <xf numFmtId="3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top" wrapText="1"/>
    </xf>
    <xf numFmtId="3" fontId="10" fillId="0" borderId="1" xfId="0" applyNumberFormat="1" applyFont="1" applyFill="1" applyBorder="1" applyAlignment="1">
      <alignment horizontal="left" vertical="top" wrapText="1"/>
    </xf>
    <xf numFmtId="183" fontId="3" fillId="0" borderId="1" xfId="19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3" fillId="3" borderId="1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 wrapText="1"/>
    </xf>
    <xf numFmtId="3" fontId="10" fillId="0" borderId="0" xfId="0" applyNumberFormat="1" applyFont="1" applyFill="1" applyBorder="1" applyAlignment="1">
      <alignment horizontal="center" wrapText="1"/>
    </xf>
    <xf numFmtId="3" fontId="10" fillId="0" borderId="0" xfId="0" applyNumberFormat="1" applyFont="1" applyFill="1" applyBorder="1" applyAlignment="1">
      <alignment horizontal="center" vertical="top" wrapText="1"/>
    </xf>
    <xf numFmtId="3" fontId="5" fillId="0" borderId="0" xfId="0" applyNumberFormat="1" applyFont="1" applyFill="1" applyBorder="1" applyAlignment="1">
      <alignment horizontal="center" vertical="top" wrapText="1"/>
    </xf>
    <xf numFmtId="3" fontId="5" fillId="0" borderId="12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0" fontId="13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vertical="top" wrapText="1"/>
    </xf>
    <xf numFmtId="0" fontId="5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0</xdr:row>
      <xdr:rowOff>57150</xdr:rowOff>
    </xdr:from>
    <xdr:to>
      <xdr:col>2</xdr:col>
      <xdr:colOff>542925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57150"/>
          <a:ext cx="1543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127</xdr:row>
      <xdr:rowOff>57150</xdr:rowOff>
    </xdr:from>
    <xdr:to>
      <xdr:col>6</xdr:col>
      <xdr:colOff>114300</xdr:colOff>
      <xdr:row>128</xdr:row>
      <xdr:rowOff>685800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21697950"/>
          <a:ext cx="16383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152</xdr:row>
      <xdr:rowOff>28575</xdr:rowOff>
    </xdr:from>
    <xdr:to>
      <xdr:col>6</xdr:col>
      <xdr:colOff>57150</xdr:colOff>
      <xdr:row>156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26450925"/>
          <a:ext cx="1581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152400</xdr:rowOff>
    </xdr:from>
    <xdr:to>
      <xdr:col>2</xdr:col>
      <xdr:colOff>590550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152400</xdr:rowOff>
    </xdr:from>
    <xdr:to>
      <xdr:col>2</xdr:col>
      <xdr:colOff>647700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66675</xdr:rowOff>
    </xdr:from>
    <xdr:to>
      <xdr:col>3</xdr:col>
      <xdr:colOff>276225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66675"/>
          <a:ext cx="1638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104775</xdr:rowOff>
    </xdr:from>
    <xdr:to>
      <xdr:col>2</xdr:col>
      <xdr:colOff>466725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04775"/>
          <a:ext cx="971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86"/>
  <sheetViews>
    <sheetView tabSelected="1" workbookViewId="0" topLeftCell="A67">
      <selection activeCell="B8" sqref="B8"/>
    </sheetView>
  </sheetViews>
  <sheetFormatPr defaultColWidth="11.421875" defaultRowHeight="12.75"/>
  <cols>
    <col min="1" max="1" width="6.421875" style="83" customWidth="1"/>
    <col min="2" max="2" width="14.140625" style="83" customWidth="1"/>
    <col min="3" max="3" width="10.57421875" style="83" customWidth="1"/>
    <col min="4" max="5" width="7.7109375" style="83" customWidth="1"/>
    <col min="6" max="12" width="7.421875" style="83" customWidth="1"/>
    <col min="13" max="14" width="7.421875" style="84" customWidth="1"/>
    <col min="15" max="20" width="7.421875" style="83" customWidth="1"/>
    <col min="21" max="30" width="5.421875" style="83" customWidth="1"/>
    <col min="31" max="16384" width="11.421875" style="83" customWidth="1"/>
  </cols>
  <sheetData>
    <row r="1" ht="12.75"/>
    <row r="2" spans="2:14" ht="18">
      <c r="B2" s="82" t="s">
        <v>52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2:14" ht="12.75">
      <c r="B3" s="139" t="s">
        <v>50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2:14" ht="12.75">
      <c r="B4" s="85" t="s">
        <v>122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ht="12.75"/>
    <row r="6" spans="2:11" ht="12.75"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2:13" ht="12.75">
      <c r="B7" s="87" t="s">
        <v>140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</row>
    <row r="8" ht="6" customHeight="1"/>
    <row r="9" spans="2:14" ht="12.75" customHeight="1">
      <c r="B9" s="88"/>
      <c r="C9" s="89">
        <v>1998</v>
      </c>
      <c r="D9" s="89">
        <v>1999</v>
      </c>
      <c r="E9" s="89">
        <v>2000</v>
      </c>
      <c r="F9" s="89">
        <v>2001</v>
      </c>
      <c r="G9" s="89">
        <v>2002</v>
      </c>
      <c r="H9" s="89">
        <v>2003</v>
      </c>
      <c r="I9" s="89">
        <v>2004</v>
      </c>
      <c r="J9" s="89">
        <v>2005</v>
      </c>
      <c r="K9" s="90">
        <v>2006</v>
      </c>
      <c r="L9" s="89">
        <v>2007</v>
      </c>
      <c r="M9" s="89">
        <v>2008</v>
      </c>
      <c r="N9" s="89">
        <v>2009</v>
      </c>
    </row>
    <row r="10" spans="2:14" ht="12.75" customHeight="1">
      <c r="B10" s="91" t="s">
        <v>65</v>
      </c>
      <c r="C10" s="36">
        <v>9</v>
      </c>
      <c r="D10" s="36">
        <v>5</v>
      </c>
      <c r="E10" s="36">
        <v>8</v>
      </c>
      <c r="F10" s="36">
        <v>1</v>
      </c>
      <c r="G10" s="36">
        <v>4</v>
      </c>
      <c r="H10" s="36">
        <v>4</v>
      </c>
      <c r="I10" s="36">
        <v>6</v>
      </c>
      <c r="J10" s="92">
        <v>5</v>
      </c>
      <c r="K10" s="93">
        <v>3</v>
      </c>
      <c r="L10" s="92">
        <v>7</v>
      </c>
      <c r="M10" s="94">
        <v>6</v>
      </c>
      <c r="N10" s="92">
        <v>2</v>
      </c>
    </row>
    <row r="11" spans="2:14" ht="12.75">
      <c r="B11" s="91" t="s">
        <v>56</v>
      </c>
      <c r="C11" s="36">
        <v>175</v>
      </c>
      <c r="D11" s="36">
        <v>157</v>
      </c>
      <c r="E11" s="36">
        <v>176</v>
      </c>
      <c r="F11" s="36">
        <v>155</v>
      </c>
      <c r="G11" s="36">
        <v>157</v>
      </c>
      <c r="H11" s="36">
        <v>176</v>
      </c>
      <c r="I11" s="36">
        <v>164</v>
      </c>
      <c r="J11" s="92">
        <v>163</v>
      </c>
      <c r="K11" s="95">
        <v>169</v>
      </c>
      <c r="L11" s="92">
        <v>191</v>
      </c>
      <c r="M11" s="94">
        <v>162</v>
      </c>
      <c r="N11" s="92">
        <v>37</v>
      </c>
    </row>
    <row r="12" spans="2:14" ht="12.75">
      <c r="B12" s="91" t="s">
        <v>57</v>
      </c>
      <c r="C12" s="36">
        <v>273</v>
      </c>
      <c r="D12" s="36">
        <v>262</v>
      </c>
      <c r="E12" s="36">
        <v>286</v>
      </c>
      <c r="F12" s="36">
        <v>254</v>
      </c>
      <c r="G12" s="36">
        <v>292</v>
      </c>
      <c r="H12" s="36">
        <v>288</v>
      </c>
      <c r="I12" s="36">
        <v>281</v>
      </c>
      <c r="J12" s="92">
        <v>290</v>
      </c>
      <c r="K12" s="95">
        <v>269</v>
      </c>
      <c r="L12" s="92">
        <v>259</v>
      </c>
      <c r="M12" s="94">
        <v>243</v>
      </c>
      <c r="N12" s="92">
        <v>68</v>
      </c>
    </row>
    <row r="13" spans="2:14" ht="12.75">
      <c r="B13" s="91" t="s">
        <v>58</v>
      </c>
      <c r="C13" s="36">
        <v>304</v>
      </c>
      <c r="D13" s="36">
        <v>286</v>
      </c>
      <c r="E13" s="36">
        <v>265</v>
      </c>
      <c r="F13" s="36">
        <v>216</v>
      </c>
      <c r="G13" s="36">
        <v>219</v>
      </c>
      <c r="H13" s="36">
        <v>225</v>
      </c>
      <c r="I13" s="36">
        <v>229</v>
      </c>
      <c r="J13" s="92">
        <v>235</v>
      </c>
      <c r="K13" s="95">
        <v>227</v>
      </c>
      <c r="L13" s="92">
        <v>234</v>
      </c>
      <c r="M13" s="94">
        <v>210</v>
      </c>
      <c r="N13" s="92">
        <v>56</v>
      </c>
    </row>
    <row r="14" spans="2:14" ht="12.75">
      <c r="B14" s="91" t="s">
        <v>59</v>
      </c>
      <c r="C14" s="36">
        <v>244</v>
      </c>
      <c r="D14" s="36">
        <v>218</v>
      </c>
      <c r="E14" s="36">
        <v>172</v>
      </c>
      <c r="F14" s="36">
        <v>222</v>
      </c>
      <c r="G14" s="36">
        <v>208</v>
      </c>
      <c r="H14" s="36">
        <v>183</v>
      </c>
      <c r="I14" s="36">
        <v>162</v>
      </c>
      <c r="J14" s="92">
        <v>177</v>
      </c>
      <c r="K14" s="95">
        <v>140</v>
      </c>
      <c r="L14" s="92">
        <v>113</v>
      </c>
      <c r="M14" s="94">
        <v>130</v>
      </c>
      <c r="N14" s="92">
        <v>60</v>
      </c>
    </row>
    <row r="15" spans="2:14" ht="12.75">
      <c r="B15" s="91" t="s">
        <v>60</v>
      </c>
      <c r="C15" s="36">
        <v>105</v>
      </c>
      <c r="D15" s="36">
        <v>119</v>
      </c>
      <c r="E15" s="36">
        <v>113</v>
      </c>
      <c r="F15" s="36">
        <v>94</v>
      </c>
      <c r="G15" s="36">
        <v>98</v>
      </c>
      <c r="H15" s="36">
        <v>97</v>
      </c>
      <c r="I15" s="36">
        <v>81</v>
      </c>
      <c r="J15" s="92">
        <v>86</v>
      </c>
      <c r="K15" s="95">
        <v>84</v>
      </c>
      <c r="L15" s="92">
        <v>68</v>
      </c>
      <c r="M15" s="94">
        <v>48</v>
      </c>
      <c r="N15" s="36"/>
    </row>
    <row r="16" spans="2:14" ht="12.75">
      <c r="B16" s="91" t="s">
        <v>61</v>
      </c>
      <c r="C16" s="36">
        <v>15</v>
      </c>
      <c r="D16" s="36">
        <v>16</v>
      </c>
      <c r="E16" s="36">
        <v>15</v>
      </c>
      <c r="F16" s="36">
        <v>20</v>
      </c>
      <c r="G16" s="36">
        <v>20</v>
      </c>
      <c r="H16" s="36">
        <v>17</v>
      </c>
      <c r="I16" s="36">
        <v>21</v>
      </c>
      <c r="J16" s="92">
        <v>22</v>
      </c>
      <c r="K16" s="95">
        <v>26</v>
      </c>
      <c r="L16" s="92">
        <v>21</v>
      </c>
      <c r="M16" s="94">
        <v>13</v>
      </c>
      <c r="N16" s="92">
        <v>4</v>
      </c>
    </row>
    <row r="17" spans="2:14" ht="12.75">
      <c r="B17" s="91" t="s">
        <v>62</v>
      </c>
      <c r="C17" s="36">
        <v>0</v>
      </c>
      <c r="D17" s="36">
        <v>0</v>
      </c>
      <c r="E17" s="36">
        <v>0</v>
      </c>
      <c r="F17" s="36">
        <v>1</v>
      </c>
      <c r="G17" s="36">
        <v>0</v>
      </c>
      <c r="H17" s="36">
        <v>0</v>
      </c>
      <c r="I17" s="36">
        <v>0</v>
      </c>
      <c r="J17" s="36">
        <v>0</v>
      </c>
      <c r="K17" s="95">
        <v>3</v>
      </c>
      <c r="L17" s="92">
        <v>3</v>
      </c>
      <c r="M17" s="94">
        <v>1</v>
      </c>
      <c r="N17" s="36"/>
    </row>
    <row r="18" spans="2:14" ht="12.75">
      <c r="B18" s="91" t="s">
        <v>66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94">
        <v>0</v>
      </c>
      <c r="L18" s="36">
        <v>0</v>
      </c>
      <c r="M18" s="94">
        <v>0</v>
      </c>
      <c r="N18" s="92"/>
    </row>
    <row r="19" spans="2:14" ht="12.75">
      <c r="B19" s="91" t="s">
        <v>67</v>
      </c>
      <c r="C19" s="36">
        <v>11</v>
      </c>
      <c r="D19" s="36">
        <v>3</v>
      </c>
      <c r="E19" s="36">
        <v>8</v>
      </c>
      <c r="F19" s="36">
        <v>7</v>
      </c>
      <c r="G19" s="36">
        <v>2</v>
      </c>
      <c r="H19" s="36">
        <v>1</v>
      </c>
      <c r="I19" s="36">
        <v>2</v>
      </c>
      <c r="J19" s="36">
        <v>0</v>
      </c>
      <c r="K19" s="94">
        <v>1</v>
      </c>
      <c r="L19" s="36">
        <v>0</v>
      </c>
      <c r="M19" s="94">
        <v>0</v>
      </c>
      <c r="N19" s="92"/>
    </row>
    <row r="20" spans="2:14" ht="12.75">
      <c r="B20" s="91" t="s">
        <v>119</v>
      </c>
      <c r="C20" s="89">
        <f>+SUM(C10:C19)</f>
        <v>1136</v>
      </c>
      <c r="D20" s="89">
        <f>+SUM(D10:D19)</f>
        <v>1066</v>
      </c>
      <c r="E20" s="89">
        <f>+SUM(E10:E19)</f>
        <v>1043</v>
      </c>
      <c r="F20" s="89">
        <f>+SUM(F10:F19)</f>
        <v>970</v>
      </c>
      <c r="G20" s="89">
        <v>988</v>
      </c>
      <c r="H20" s="89">
        <f aca="true" t="shared" si="0" ref="H20:N20">+SUM(H10:H19)</f>
        <v>991</v>
      </c>
      <c r="I20" s="89">
        <f t="shared" si="0"/>
        <v>946</v>
      </c>
      <c r="J20" s="89">
        <f t="shared" si="0"/>
        <v>978</v>
      </c>
      <c r="K20" s="90">
        <f t="shared" si="0"/>
        <v>922</v>
      </c>
      <c r="L20" s="89">
        <f t="shared" si="0"/>
        <v>896</v>
      </c>
      <c r="M20" s="90">
        <f t="shared" si="0"/>
        <v>813</v>
      </c>
      <c r="N20" s="89">
        <f t="shared" si="0"/>
        <v>227</v>
      </c>
    </row>
    <row r="21" spans="2:14" ht="12.75">
      <c r="B21" s="91" t="s">
        <v>120</v>
      </c>
      <c r="C21" s="89"/>
      <c r="D21" s="89"/>
      <c r="E21" s="89"/>
      <c r="F21" s="89"/>
      <c r="G21" s="89"/>
      <c r="H21" s="89"/>
      <c r="I21" s="89">
        <v>909</v>
      </c>
      <c r="J21" s="89">
        <v>932</v>
      </c>
      <c r="K21" s="89">
        <v>857</v>
      </c>
      <c r="L21" s="89"/>
      <c r="M21" s="89"/>
      <c r="N21" s="89"/>
    </row>
    <row r="22" spans="2:14" ht="12.75">
      <c r="B22" s="136" t="s">
        <v>121</v>
      </c>
      <c r="C22" s="137"/>
      <c r="D22" s="138"/>
      <c r="E22" s="89"/>
      <c r="F22" s="89"/>
      <c r="G22" s="89"/>
      <c r="H22" s="89"/>
      <c r="I22" s="135">
        <f>1+(I21-I20)/I20</f>
        <v>0.9608879492600423</v>
      </c>
      <c r="J22" s="135">
        <f>1+(J21-J20)/J20</f>
        <v>0.9529652351738241</v>
      </c>
      <c r="K22" s="135">
        <f>1+(K21-K20)/K20</f>
        <v>0.9295010845986985</v>
      </c>
      <c r="L22" s="135"/>
      <c r="M22" s="135"/>
      <c r="N22" s="135"/>
    </row>
    <row r="23" spans="2:14" ht="13.5">
      <c r="B23" s="96" t="s">
        <v>106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</row>
    <row r="24" spans="2:4" ht="13.5">
      <c r="B24" s="96" t="s">
        <v>107</v>
      </c>
      <c r="C24" s="96"/>
      <c r="D24" s="96"/>
    </row>
    <row r="25" spans="2:13" ht="13.5">
      <c r="B25" s="97"/>
      <c r="C25" s="97"/>
      <c r="D25" s="97"/>
      <c r="M25" s="98"/>
    </row>
    <row r="26" spans="2:13" ht="13.5">
      <c r="B26" s="97"/>
      <c r="C26" s="97"/>
      <c r="D26" s="97"/>
      <c r="M26" s="86"/>
    </row>
    <row r="27" spans="2:10" ht="12.75">
      <c r="B27" s="106" t="s">
        <v>139</v>
      </c>
      <c r="C27" s="106"/>
      <c r="D27" s="106"/>
      <c r="E27" s="106"/>
      <c r="F27" s="106"/>
      <c r="G27" s="106"/>
      <c r="H27" s="106"/>
      <c r="I27" s="106"/>
      <c r="J27" s="106"/>
    </row>
    <row r="29" spans="2:12" ht="12.75">
      <c r="B29" s="99" t="s">
        <v>54</v>
      </c>
      <c r="C29" s="99">
        <v>2005</v>
      </c>
      <c r="D29" s="99"/>
      <c r="E29" s="99">
        <v>2006</v>
      </c>
      <c r="F29" s="99"/>
      <c r="G29" s="99">
        <v>2007</v>
      </c>
      <c r="H29" s="99"/>
      <c r="I29" s="99">
        <v>2008</v>
      </c>
      <c r="J29" s="99"/>
      <c r="K29" s="99" t="s">
        <v>83</v>
      </c>
      <c r="L29" s="99"/>
    </row>
    <row r="30" spans="2:14" ht="13.5">
      <c r="B30" s="99"/>
      <c r="C30" s="100" t="s">
        <v>124</v>
      </c>
      <c r="D30" s="89" t="s">
        <v>77</v>
      </c>
      <c r="E30" s="100" t="s">
        <v>123</v>
      </c>
      <c r="F30" s="89" t="s">
        <v>55</v>
      </c>
      <c r="G30" s="100" t="s">
        <v>123</v>
      </c>
      <c r="H30" s="89" t="s">
        <v>55</v>
      </c>
      <c r="I30" s="100" t="s">
        <v>123</v>
      </c>
      <c r="J30" s="89" t="s">
        <v>55</v>
      </c>
      <c r="K30" s="100" t="s">
        <v>123</v>
      </c>
      <c r="L30" s="89" t="s">
        <v>55</v>
      </c>
      <c r="N30" s="101"/>
    </row>
    <row r="31" spans="2:12" ht="12.75">
      <c r="B31" s="88" t="s">
        <v>56</v>
      </c>
      <c r="C31" s="36">
        <f>+J10+J11</f>
        <v>168</v>
      </c>
      <c r="D31" s="102">
        <f>+C31/C54*1000</f>
        <v>51.407588739290084</v>
      </c>
      <c r="E31" s="36">
        <f>+K10+K11</f>
        <v>172</v>
      </c>
      <c r="F31" s="102">
        <f>+E31/D54*1000</f>
        <v>51.963746223564954</v>
      </c>
      <c r="G31" s="36">
        <f>+L10+L11</f>
        <v>198</v>
      </c>
      <c r="H31" s="102">
        <f>+G31/E54*1000</f>
        <v>59.26369350493864</v>
      </c>
      <c r="I31" s="36">
        <f>+M10+M11</f>
        <v>168</v>
      </c>
      <c r="J31" s="102">
        <f>+I31/F54*1000</f>
        <v>49.925705794947994</v>
      </c>
      <c r="K31" s="36">
        <f>+N10+N11</f>
        <v>39</v>
      </c>
      <c r="L31" s="102">
        <f>+K31/G54*1000</f>
        <v>11.56926727973895</v>
      </c>
    </row>
    <row r="32" spans="2:12" ht="12.75">
      <c r="B32" s="88" t="s">
        <v>57</v>
      </c>
      <c r="C32" s="36">
        <f aca="true" t="shared" si="1" ref="C32:C37">J12</f>
        <v>290</v>
      </c>
      <c r="D32" s="102">
        <f>+C32/C55*1000</f>
        <v>100.62456627342122</v>
      </c>
      <c r="E32" s="36">
        <f aca="true" t="shared" si="2" ref="E32:E37">+K12</f>
        <v>269</v>
      </c>
      <c r="F32" s="102">
        <f>+E32/D55*1000</f>
        <v>92.47163973874184</v>
      </c>
      <c r="G32" s="36">
        <f aca="true" t="shared" si="3" ref="G32:G37">+L12</f>
        <v>259</v>
      </c>
      <c r="H32" s="102">
        <f>+G32/E55*1000</f>
        <v>87.73712737127371</v>
      </c>
      <c r="I32" s="36">
        <f aca="true" t="shared" si="4" ref="I32:I37">+M12</f>
        <v>243</v>
      </c>
      <c r="J32" s="102">
        <f>+I32/F55*1000</f>
        <v>80.78457446808511</v>
      </c>
      <c r="K32" s="36">
        <f aca="true" t="shared" si="5" ref="K32:K37">+N12</f>
        <v>68</v>
      </c>
      <c r="L32" s="102">
        <f>+K32/G55*1000</f>
        <v>20.130254588513914</v>
      </c>
    </row>
    <row r="33" spans="2:12" ht="12.75">
      <c r="B33" s="88" t="s">
        <v>58</v>
      </c>
      <c r="C33" s="36">
        <f t="shared" si="1"/>
        <v>235</v>
      </c>
      <c r="D33" s="102">
        <f>+C33/C56*1000</f>
        <v>86.81196896933875</v>
      </c>
      <c r="E33" s="36">
        <f t="shared" si="2"/>
        <v>227</v>
      </c>
      <c r="F33" s="102">
        <f>+E33/D56*1000</f>
        <v>83.48657594703936</v>
      </c>
      <c r="G33" s="36">
        <f t="shared" si="3"/>
        <v>234</v>
      </c>
      <c r="H33" s="102">
        <f>+G33/E56*1000</f>
        <v>86.410635155096</v>
      </c>
      <c r="I33" s="36">
        <f t="shared" si="4"/>
        <v>210</v>
      </c>
      <c r="J33" s="102">
        <f>+I33/F56*1000</f>
        <v>78.09594644849386</v>
      </c>
      <c r="K33" s="36">
        <f t="shared" si="5"/>
        <v>56</v>
      </c>
      <c r="L33" s="102">
        <f>+K33/G56*1000</f>
        <v>18.258884903814803</v>
      </c>
    </row>
    <row r="34" spans="2:12" ht="12.75">
      <c r="B34" s="88" t="s">
        <v>59</v>
      </c>
      <c r="C34" s="36">
        <f t="shared" si="1"/>
        <v>177</v>
      </c>
      <c r="D34" s="102">
        <f>+C34/C57*1000</f>
        <v>72.92954264524104</v>
      </c>
      <c r="E34" s="36">
        <f t="shared" si="2"/>
        <v>140</v>
      </c>
      <c r="F34" s="102">
        <f>+E34/D57*1000</f>
        <v>58.52842809364549</v>
      </c>
      <c r="G34" s="36">
        <f t="shared" si="3"/>
        <v>113</v>
      </c>
      <c r="H34" s="102">
        <f>+G34/E57*1000</f>
        <v>46.907430469074306</v>
      </c>
      <c r="I34" s="36">
        <f t="shared" si="4"/>
        <v>130</v>
      </c>
      <c r="J34" s="102">
        <f>+I34/F57*1000</f>
        <v>52.888527257933276</v>
      </c>
      <c r="K34" s="36">
        <f t="shared" si="5"/>
        <v>60</v>
      </c>
      <c r="L34" s="102">
        <f>+K34/G57*1000</f>
        <v>22.371364653243848</v>
      </c>
    </row>
    <row r="35" spans="2:12" ht="12.75">
      <c r="B35" s="88" t="s">
        <v>60</v>
      </c>
      <c r="C35" s="36">
        <f t="shared" si="1"/>
        <v>86</v>
      </c>
      <c r="D35" s="102">
        <f>+C35/C58*1000</f>
        <v>29.162427941675144</v>
      </c>
      <c r="E35" s="36">
        <f t="shared" si="2"/>
        <v>84</v>
      </c>
      <c r="F35" s="102">
        <f>+E35/D58*1000</f>
        <v>29.797800638524297</v>
      </c>
      <c r="G35" s="36">
        <f t="shared" si="3"/>
        <v>68</v>
      </c>
      <c r="H35" s="102">
        <f>+G35/E58*1000</f>
        <v>25.57352388115833</v>
      </c>
      <c r="I35" s="36">
        <f t="shared" si="4"/>
        <v>48</v>
      </c>
      <c r="J35" s="102">
        <f>+I35/F58*1000</f>
        <v>19.215372297838268</v>
      </c>
      <c r="K35" s="36">
        <f t="shared" si="5"/>
        <v>0</v>
      </c>
      <c r="L35" s="102">
        <f>+K35/G58*1000</f>
        <v>0</v>
      </c>
    </row>
    <row r="36" spans="2:12" ht="12.75">
      <c r="B36" s="88" t="s">
        <v>61</v>
      </c>
      <c r="C36" s="36">
        <f t="shared" si="1"/>
        <v>22</v>
      </c>
      <c r="D36" s="102">
        <f>+C36/C59*1000</f>
        <v>7.09448564979039</v>
      </c>
      <c r="E36" s="36">
        <f t="shared" si="2"/>
        <v>26</v>
      </c>
      <c r="F36" s="102">
        <f>+E36/D59*1000</f>
        <v>8.360128617363344</v>
      </c>
      <c r="G36" s="36">
        <f t="shared" si="3"/>
        <v>21</v>
      </c>
      <c r="H36" s="102">
        <f>+G36/E59*1000</f>
        <v>6.809338521400778</v>
      </c>
      <c r="I36" s="36">
        <f t="shared" si="4"/>
        <v>13</v>
      </c>
      <c r="J36" s="102">
        <f>+I36/F59*1000</f>
        <v>4.297520661157025</v>
      </c>
      <c r="K36" s="36">
        <f t="shared" si="5"/>
        <v>4</v>
      </c>
      <c r="L36" s="102">
        <f>+K36/G59*1000</f>
        <v>1.6934801016088061</v>
      </c>
    </row>
    <row r="37" spans="2:12" ht="12.75">
      <c r="B37" s="88" t="s">
        <v>62</v>
      </c>
      <c r="C37" s="36">
        <f t="shared" si="1"/>
        <v>0</v>
      </c>
      <c r="D37" s="102">
        <f>+C37/C60*1000</f>
        <v>0</v>
      </c>
      <c r="E37" s="36">
        <f t="shared" si="2"/>
        <v>3</v>
      </c>
      <c r="F37" s="102">
        <f>+E37/D60*1000</f>
        <v>1.1333585190782018</v>
      </c>
      <c r="G37" s="36">
        <f t="shared" si="3"/>
        <v>3</v>
      </c>
      <c r="H37" s="102">
        <f>+G37/E60*1000</f>
        <v>1.0830324909747293</v>
      </c>
      <c r="I37" s="36">
        <f t="shared" si="4"/>
        <v>1</v>
      </c>
      <c r="J37" s="102">
        <f>+I37/F60*1000</f>
        <v>0.3473428273706148</v>
      </c>
      <c r="K37" s="36">
        <f t="shared" si="5"/>
        <v>0</v>
      </c>
      <c r="L37" s="102">
        <f>+K37/G60*1000</f>
        <v>0</v>
      </c>
    </row>
    <row r="38" spans="2:12" ht="12.75">
      <c r="B38" s="91" t="s">
        <v>63</v>
      </c>
      <c r="C38" s="89">
        <f>+SUM(C31:C37)</f>
        <v>978</v>
      </c>
      <c r="D38" s="103"/>
      <c r="E38" s="89">
        <f>+SUM(E31:E37)</f>
        <v>921</v>
      </c>
      <c r="F38" s="103">
        <f>+E38/D61*1000</f>
        <v>46.2674570481262</v>
      </c>
      <c r="G38" s="89">
        <f>+SUM(G31:G37)</f>
        <v>896</v>
      </c>
      <c r="H38" s="103"/>
      <c r="I38" s="89">
        <f>+SUM(I31:I37)</f>
        <v>813</v>
      </c>
      <c r="J38" s="103"/>
      <c r="K38" s="89">
        <f>+SUM(K31:K37)</f>
        <v>227</v>
      </c>
      <c r="L38" s="103"/>
    </row>
    <row r="39" spans="2:13" ht="13.5">
      <c r="B39" s="91" t="s">
        <v>74</v>
      </c>
      <c r="C39" s="104">
        <f>C38/C62*1000</f>
        <v>13.861722935623778</v>
      </c>
      <c r="D39" s="104"/>
      <c r="E39" s="104">
        <f>E38/D62*1000</f>
        <v>12.958142806894127</v>
      </c>
      <c r="F39" s="104"/>
      <c r="G39" s="104">
        <f>G38/E62*1000</f>
        <v>12.511694804016031</v>
      </c>
      <c r="H39" s="104"/>
      <c r="I39" s="104">
        <f>I38/F62*1000</f>
        <v>11.265536879737276</v>
      </c>
      <c r="J39" s="104"/>
      <c r="K39" s="104">
        <f>K38/G62*1000</f>
        <v>3.120918402419743</v>
      </c>
      <c r="L39" s="104"/>
      <c r="M39" s="98"/>
    </row>
    <row r="40" spans="2:13" ht="13.5">
      <c r="B40" s="91" t="s">
        <v>75</v>
      </c>
      <c r="C40" s="104">
        <f>C38/C63*1000</f>
        <v>27.54153759504365</v>
      </c>
      <c r="D40" s="104"/>
      <c r="E40" s="104">
        <f>E38/D63*1000</f>
        <v>25.7557537962471</v>
      </c>
      <c r="F40" s="104"/>
      <c r="G40" s="104">
        <f>G38/E63*1000</f>
        <v>24.877141349918094</v>
      </c>
      <c r="H40" s="104"/>
      <c r="I40" s="104">
        <f>I38/F63*1000</f>
        <v>22.405952873088054</v>
      </c>
      <c r="J40" s="104"/>
      <c r="K40" s="104">
        <f>K38/G63*1000</f>
        <v>6.208801728617926</v>
      </c>
      <c r="L40" s="104"/>
      <c r="M40" s="98"/>
    </row>
    <row r="41" spans="2:13" ht="13.5">
      <c r="B41" s="91" t="s">
        <v>76</v>
      </c>
      <c r="C41" s="104">
        <f>C38/C$61*1000</f>
        <v>49.259595043819886</v>
      </c>
      <c r="D41" s="104"/>
      <c r="E41" s="104">
        <f>E38/D$61*1000</f>
        <v>46.2674570481262</v>
      </c>
      <c r="F41" s="104"/>
      <c r="G41" s="104">
        <f>+G38/E$61*1000</f>
        <v>44.97314661446569</v>
      </c>
      <c r="H41" s="104"/>
      <c r="I41" s="104">
        <f>I38/F$61*1000</f>
        <v>40.809155707258306</v>
      </c>
      <c r="J41" s="104"/>
      <c r="K41" s="104">
        <f>K38/G$61*1000</f>
        <v>11.177860941500887</v>
      </c>
      <c r="L41" s="104"/>
      <c r="M41" s="98"/>
    </row>
    <row r="42" spans="2:13" ht="13.5">
      <c r="B42" s="96" t="s">
        <v>106</v>
      </c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98"/>
    </row>
    <row r="43" ht="13.5">
      <c r="B43" s="96" t="s">
        <v>107</v>
      </c>
    </row>
    <row r="44" ht="13.5">
      <c r="B44" s="70" t="s">
        <v>81</v>
      </c>
    </row>
    <row r="45" ht="13.5">
      <c r="B45" s="70" t="s">
        <v>73</v>
      </c>
    </row>
    <row r="46" ht="13.5">
      <c r="B46" s="70" t="s">
        <v>78</v>
      </c>
    </row>
    <row r="47" ht="13.5">
      <c r="B47" s="70" t="s">
        <v>79</v>
      </c>
    </row>
    <row r="48" ht="13.5">
      <c r="B48" s="70" t="s">
        <v>84</v>
      </c>
    </row>
    <row r="49" ht="13.5">
      <c r="B49" s="70" t="s">
        <v>125</v>
      </c>
    </row>
    <row r="51" spans="2:10" ht="24.75" customHeight="1">
      <c r="B51" s="140" t="s">
        <v>82</v>
      </c>
      <c r="C51" s="140"/>
      <c r="D51" s="140"/>
      <c r="E51" s="140"/>
      <c r="F51" s="140"/>
      <c r="G51" s="140"/>
      <c r="H51" s="106"/>
      <c r="I51" s="106"/>
      <c r="J51" s="106"/>
    </row>
    <row r="53" spans="2:7" ht="12.75">
      <c r="B53" s="107" t="s">
        <v>54</v>
      </c>
      <c r="C53" s="89">
        <v>2005</v>
      </c>
      <c r="D53" s="89">
        <v>2006</v>
      </c>
      <c r="E53" s="89">
        <v>2007</v>
      </c>
      <c r="F53" s="89">
        <v>2008</v>
      </c>
      <c r="G53" s="89">
        <v>2009</v>
      </c>
    </row>
    <row r="54" spans="2:7" ht="13.5">
      <c r="B54" s="88" t="s">
        <v>56</v>
      </c>
      <c r="C54" s="29">
        <v>3268</v>
      </c>
      <c r="D54" s="29">
        <v>3310</v>
      </c>
      <c r="E54" s="29">
        <v>3341</v>
      </c>
      <c r="F54" s="29">
        <v>3365</v>
      </c>
      <c r="G54" s="29">
        <v>3371</v>
      </c>
    </row>
    <row r="55" spans="2:7" ht="13.5">
      <c r="B55" s="88" t="s">
        <v>57</v>
      </c>
      <c r="C55" s="29">
        <v>2882</v>
      </c>
      <c r="D55" s="29">
        <v>2909</v>
      </c>
      <c r="E55" s="29">
        <v>2952</v>
      </c>
      <c r="F55" s="29">
        <v>3008</v>
      </c>
      <c r="G55" s="29">
        <v>3378</v>
      </c>
    </row>
    <row r="56" spans="2:7" ht="13.5">
      <c r="B56" s="88" t="s">
        <v>58</v>
      </c>
      <c r="C56" s="29">
        <v>2707</v>
      </c>
      <c r="D56" s="29">
        <v>2719</v>
      </c>
      <c r="E56" s="29">
        <v>2708</v>
      </c>
      <c r="F56" s="29">
        <v>2689</v>
      </c>
      <c r="G56" s="29">
        <v>3067</v>
      </c>
    </row>
    <row r="57" spans="2:7" ht="13.5">
      <c r="B57" s="88" t="s">
        <v>59</v>
      </c>
      <c r="C57" s="29">
        <v>2427</v>
      </c>
      <c r="D57" s="29">
        <v>2392</v>
      </c>
      <c r="E57" s="29">
        <v>2409</v>
      </c>
      <c r="F57" s="29">
        <v>2458</v>
      </c>
      <c r="G57" s="29">
        <v>2682</v>
      </c>
    </row>
    <row r="58" spans="2:7" ht="13.5">
      <c r="B58" s="88" t="s">
        <v>60</v>
      </c>
      <c r="C58" s="29">
        <v>2949</v>
      </c>
      <c r="D58" s="29">
        <v>2819</v>
      </c>
      <c r="E58" s="29">
        <v>2659</v>
      </c>
      <c r="F58" s="29">
        <v>2498</v>
      </c>
      <c r="G58" s="29">
        <v>2507</v>
      </c>
    </row>
    <row r="59" spans="2:7" ht="13.5">
      <c r="B59" s="88" t="s">
        <v>61</v>
      </c>
      <c r="C59" s="29">
        <v>3101</v>
      </c>
      <c r="D59" s="29">
        <v>3110</v>
      </c>
      <c r="E59" s="29">
        <v>3084</v>
      </c>
      <c r="F59" s="29">
        <v>3025</v>
      </c>
      <c r="G59" s="29">
        <v>2362</v>
      </c>
    </row>
    <row r="60" spans="2:7" ht="13.5">
      <c r="B60" s="88" t="s">
        <v>62</v>
      </c>
      <c r="C60" s="29">
        <v>2520</v>
      </c>
      <c r="D60" s="29">
        <v>2647</v>
      </c>
      <c r="E60" s="29">
        <v>2770</v>
      </c>
      <c r="F60" s="29">
        <v>2879</v>
      </c>
      <c r="G60" s="29">
        <v>2941</v>
      </c>
    </row>
    <row r="61" spans="2:7" ht="13.5">
      <c r="B61" s="108" t="s">
        <v>126</v>
      </c>
      <c r="C61" s="109">
        <f>+SUM(C54:C60)</f>
        <v>19854</v>
      </c>
      <c r="D61" s="109">
        <f>+SUM(D54:D60)</f>
        <v>19906</v>
      </c>
      <c r="E61" s="109">
        <f>+SUM(E54:E60)</f>
        <v>19923</v>
      </c>
      <c r="F61" s="109">
        <f>+SUM(F54:F60)</f>
        <v>19922</v>
      </c>
      <c r="G61" s="109">
        <f>+SUM(G54:G60)</f>
        <v>20308</v>
      </c>
    </row>
    <row r="62" spans="2:7" ht="13.5">
      <c r="B62" s="108" t="s">
        <v>128</v>
      </c>
      <c r="C62" s="110">
        <v>70554</v>
      </c>
      <c r="D62" s="89">
        <v>71075</v>
      </c>
      <c r="E62" s="89">
        <v>71613</v>
      </c>
      <c r="F62" s="89">
        <v>72167</v>
      </c>
      <c r="G62" s="89">
        <v>72735</v>
      </c>
    </row>
    <row r="63" spans="2:7" ht="13.5">
      <c r="B63" s="108" t="s">
        <v>131</v>
      </c>
      <c r="C63" s="110">
        <v>35510</v>
      </c>
      <c r="D63" s="89">
        <v>35759</v>
      </c>
      <c r="E63" s="89">
        <v>36017</v>
      </c>
      <c r="F63" s="89">
        <v>36285</v>
      </c>
      <c r="G63" s="89">
        <v>36561</v>
      </c>
    </row>
    <row r="64" ht="13.5">
      <c r="B64" s="96" t="s">
        <v>80</v>
      </c>
    </row>
    <row r="65" ht="13.5">
      <c r="B65" s="96" t="s">
        <v>127</v>
      </c>
    </row>
    <row r="66" ht="13.5">
      <c r="B66" s="96" t="s">
        <v>129</v>
      </c>
    </row>
    <row r="67" ht="13.5">
      <c r="B67" s="96" t="s">
        <v>130</v>
      </c>
    </row>
    <row r="68" ht="13.5">
      <c r="B68" s="96"/>
    </row>
    <row r="69" ht="13.5">
      <c r="B69" s="96"/>
    </row>
    <row r="70" spans="1:18" ht="16.5">
      <c r="A70" s="141"/>
      <c r="B70" s="69" t="s">
        <v>132</v>
      </c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141"/>
    </row>
    <row r="71" spans="1:18" ht="16.5">
      <c r="A71" s="141"/>
      <c r="B71" s="69" t="s">
        <v>133</v>
      </c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141"/>
    </row>
    <row r="72" spans="1:18" ht="16.5">
      <c r="A72" s="141"/>
      <c r="B72" s="69" t="s">
        <v>138</v>
      </c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141"/>
    </row>
    <row r="73" spans="1:20" ht="13.5">
      <c r="A73" s="141"/>
      <c r="B73" s="141"/>
      <c r="C73" s="80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147"/>
      <c r="S73" s="120"/>
      <c r="T73" s="120"/>
    </row>
    <row r="74" spans="1:20" ht="13.5">
      <c r="A74" s="141"/>
      <c r="B74" s="45" t="s">
        <v>23</v>
      </c>
      <c r="C74" s="71" t="s">
        <v>134</v>
      </c>
      <c r="D74" s="71"/>
      <c r="E74" s="71"/>
      <c r="F74" s="72" t="s">
        <v>1</v>
      </c>
      <c r="G74" s="72"/>
      <c r="H74" s="72"/>
      <c r="I74" s="152"/>
      <c r="J74" s="45" t="s">
        <v>23</v>
      </c>
      <c r="K74" s="71" t="s">
        <v>134</v>
      </c>
      <c r="L74" s="71"/>
      <c r="M74" s="71"/>
      <c r="N74" s="72" t="s">
        <v>1</v>
      </c>
      <c r="O74" s="72"/>
      <c r="P74" s="72"/>
      <c r="Q74" s="153"/>
      <c r="R74" s="153"/>
      <c r="S74" s="153"/>
      <c r="T74" s="153"/>
    </row>
    <row r="75" spans="1:20" ht="13.5">
      <c r="A75" s="141"/>
      <c r="B75" s="45"/>
      <c r="C75" s="71"/>
      <c r="D75" s="71"/>
      <c r="E75" s="71"/>
      <c r="F75" s="73" t="s">
        <v>1</v>
      </c>
      <c r="G75" s="73" t="s">
        <v>112</v>
      </c>
      <c r="H75" s="73" t="s">
        <v>113</v>
      </c>
      <c r="I75" s="148"/>
      <c r="J75" s="45"/>
      <c r="K75" s="71"/>
      <c r="L75" s="71"/>
      <c r="M75" s="71"/>
      <c r="N75" s="73" t="s">
        <v>1</v>
      </c>
      <c r="O75" s="73" t="s">
        <v>112</v>
      </c>
      <c r="P75" s="73" t="s">
        <v>113</v>
      </c>
      <c r="Q75" s="148"/>
      <c r="R75" s="148"/>
      <c r="S75" s="148"/>
      <c r="T75" s="148"/>
    </row>
    <row r="76" spans="1:20" ht="13.5">
      <c r="A76" s="141"/>
      <c r="B76" s="142">
        <v>2002</v>
      </c>
      <c r="C76" s="145" t="s">
        <v>1</v>
      </c>
      <c r="D76" s="145"/>
      <c r="E76" s="145"/>
      <c r="F76" s="123">
        <v>1000</v>
      </c>
      <c r="G76" s="123">
        <v>509</v>
      </c>
      <c r="H76" s="123">
        <v>491</v>
      </c>
      <c r="I76" s="148"/>
      <c r="J76" s="142">
        <v>2007</v>
      </c>
      <c r="K76" s="145" t="s">
        <v>1</v>
      </c>
      <c r="L76" s="145"/>
      <c r="M76" s="145"/>
      <c r="N76" s="123">
        <f>+SUM(N77:N79)</f>
        <v>896</v>
      </c>
      <c r="O76" s="123">
        <f>+SUM(O77:O79)</f>
        <v>461</v>
      </c>
      <c r="P76" s="123">
        <f>+SUM(P77:P79)</f>
        <v>435</v>
      </c>
      <c r="Q76" s="148"/>
      <c r="R76" s="148"/>
      <c r="S76" s="148"/>
      <c r="T76" s="98"/>
    </row>
    <row r="77" spans="1:20" ht="13.5">
      <c r="A77" s="141"/>
      <c r="B77" s="142"/>
      <c r="C77" s="146" t="s">
        <v>114</v>
      </c>
      <c r="D77" s="146"/>
      <c r="E77" s="146"/>
      <c r="F77" s="128">
        <v>943</v>
      </c>
      <c r="G77" s="128">
        <v>475</v>
      </c>
      <c r="H77" s="128">
        <v>468</v>
      </c>
      <c r="I77" s="149"/>
      <c r="J77" s="142"/>
      <c r="K77" s="146" t="s">
        <v>114</v>
      </c>
      <c r="L77" s="146"/>
      <c r="M77" s="146"/>
      <c r="N77" s="128">
        <f>+O77+P77</f>
        <v>778</v>
      </c>
      <c r="O77" s="36">
        <v>397</v>
      </c>
      <c r="P77" s="36">
        <v>381</v>
      </c>
      <c r="Q77" s="149"/>
      <c r="R77" s="149"/>
      <c r="S77" s="149"/>
      <c r="T77" s="98"/>
    </row>
    <row r="78" spans="1:20" ht="13.5">
      <c r="A78" s="141"/>
      <c r="B78" s="142"/>
      <c r="C78" s="146" t="s">
        <v>115</v>
      </c>
      <c r="D78" s="146"/>
      <c r="E78" s="146"/>
      <c r="F78" s="128">
        <v>55</v>
      </c>
      <c r="G78" s="128">
        <v>34</v>
      </c>
      <c r="H78" s="128">
        <v>21</v>
      </c>
      <c r="I78" s="149"/>
      <c r="J78" s="142"/>
      <c r="K78" s="146" t="s">
        <v>115</v>
      </c>
      <c r="L78" s="146"/>
      <c r="M78" s="146"/>
      <c r="N78" s="128">
        <f>+O78+P78</f>
        <v>46</v>
      </c>
      <c r="O78" s="128">
        <v>27</v>
      </c>
      <c r="P78" s="128">
        <v>19</v>
      </c>
      <c r="Q78" s="149"/>
      <c r="R78" s="149"/>
      <c r="S78" s="149"/>
      <c r="T78" s="98"/>
    </row>
    <row r="79" spans="1:20" ht="13.5">
      <c r="A79" s="141"/>
      <c r="B79" s="142"/>
      <c r="C79" s="146" t="s">
        <v>136</v>
      </c>
      <c r="D79" s="146"/>
      <c r="E79" s="146"/>
      <c r="F79" s="128">
        <v>2</v>
      </c>
      <c r="G79" s="128" t="s">
        <v>135</v>
      </c>
      <c r="H79" s="128">
        <v>2</v>
      </c>
      <c r="I79" s="149"/>
      <c r="J79" s="142"/>
      <c r="K79" s="146" t="s">
        <v>136</v>
      </c>
      <c r="L79" s="146"/>
      <c r="M79" s="146"/>
      <c r="N79" s="128">
        <f>+O79+P79</f>
        <v>72</v>
      </c>
      <c r="O79" s="128">
        <v>37</v>
      </c>
      <c r="P79" s="128">
        <v>35</v>
      </c>
      <c r="Q79" s="149"/>
      <c r="R79" s="149"/>
      <c r="S79" s="149"/>
      <c r="T79" s="98"/>
    </row>
    <row r="80" spans="1:20" ht="13.5">
      <c r="A80" s="141"/>
      <c r="B80" s="142">
        <v>2003</v>
      </c>
      <c r="C80" s="145" t="s">
        <v>1</v>
      </c>
      <c r="D80" s="145"/>
      <c r="E80" s="145"/>
      <c r="F80" s="129">
        <v>991</v>
      </c>
      <c r="G80" s="129">
        <v>523</v>
      </c>
      <c r="H80" s="129">
        <v>468</v>
      </c>
      <c r="I80" s="150"/>
      <c r="J80" s="142">
        <v>2008</v>
      </c>
      <c r="K80" s="145" t="s">
        <v>1</v>
      </c>
      <c r="L80" s="145"/>
      <c r="M80" s="145"/>
      <c r="N80" s="131">
        <v>813</v>
      </c>
      <c r="O80" s="131">
        <v>428</v>
      </c>
      <c r="P80" s="131">
        <v>385</v>
      </c>
      <c r="Q80" s="150"/>
      <c r="R80" s="150"/>
      <c r="S80" s="150"/>
      <c r="T80" s="150"/>
    </row>
    <row r="81" spans="1:20" ht="13.5">
      <c r="A81" s="141"/>
      <c r="B81" s="142"/>
      <c r="C81" s="146" t="s">
        <v>114</v>
      </c>
      <c r="D81" s="146"/>
      <c r="E81" s="146"/>
      <c r="F81" s="129">
        <v>959</v>
      </c>
      <c r="G81" s="129">
        <v>500</v>
      </c>
      <c r="H81" s="129">
        <v>459</v>
      </c>
      <c r="I81" s="150"/>
      <c r="J81" s="142"/>
      <c r="K81" s="146" t="s">
        <v>114</v>
      </c>
      <c r="L81" s="146"/>
      <c r="M81" s="146"/>
      <c r="N81" s="129">
        <v>783</v>
      </c>
      <c r="O81" s="129">
        <v>414</v>
      </c>
      <c r="P81" s="129">
        <v>369</v>
      </c>
      <c r="S81" s="150"/>
      <c r="T81" s="150"/>
    </row>
    <row r="82" spans="1:20" ht="13.5">
      <c r="A82" s="141"/>
      <c r="B82" s="142"/>
      <c r="C82" s="146" t="s">
        <v>115</v>
      </c>
      <c r="D82" s="146"/>
      <c r="E82" s="146"/>
      <c r="F82" s="129">
        <v>26</v>
      </c>
      <c r="G82" s="129">
        <v>18</v>
      </c>
      <c r="H82" s="129">
        <v>8</v>
      </c>
      <c r="I82" s="150"/>
      <c r="J82" s="142"/>
      <c r="K82" s="146" t="s">
        <v>115</v>
      </c>
      <c r="L82" s="146"/>
      <c r="M82" s="146"/>
      <c r="N82" s="129">
        <v>30</v>
      </c>
      <c r="O82" s="129">
        <v>14</v>
      </c>
      <c r="P82" s="129">
        <v>16</v>
      </c>
      <c r="S82" s="150"/>
      <c r="T82" s="150"/>
    </row>
    <row r="83" spans="1:20" ht="13.5">
      <c r="A83" s="141"/>
      <c r="B83" s="142"/>
      <c r="C83" s="146" t="s">
        <v>136</v>
      </c>
      <c r="D83" s="146"/>
      <c r="E83" s="146"/>
      <c r="F83" s="129">
        <v>6</v>
      </c>
      <c r="G83" s="129">
        <v>5</v>
      </c>
      <c r="H83" s="129">
        <v>1</v>
      </c>
      <c r="I83" s="150"/>
      <c r="J83" s="142"/>
      <c r="K83" s="146" t="s">
        <v>136</v>
      </c>
      <c r="L83" s="146"/>
      <c r="M83" s="146"/>
      <c r="N83" s="129"/>
      <c r="O83" s="129"/>
      <c r="P83" s="129"/>
      <c r="Q83" s="150"/>
      <c r="R83" s="150"/>
      <c r="S83" s="150"/>
      <c r="T83" s="150"/>
    </row>
    <row r="84" spans="1:20" ht="13.5">
      <c r="A84" s="141"/>
      <c r="B84" s="142">
        <v>2004</v>
      </c>
      <c r="C84" s="145" t="s">
        <v>1</v>
      </c>
      <c r="D84" s="145"/>
      <c r="E84" s="145"/>
      <c r="F84" s="131">
        <v>946</v>
      </c>
      <c r="G84" s="131">
        <v>475</v>
      </c>
      <c r="H84" s="131">
        <v>471</v>
      </c>
      <c r="I84" s="151"/>
      <c r="J84" s="142">
        <v>2009</v>
      </c>
      <c r="K84" s="145" t="s">
        <v>1</v>
      </c>
      <c r="L84" s="145"/>
      <c r="M84" s="145"/>
      <c r="N84" s="158">
        <v>227</v>
      </c>
      <c r="O84" s="158">
        <v>125</v>
      </c>
      <c r="P84" s="158">
        <v>102</v>
      </c>
      <c r="Q84" s="147"/>
      <c r="R84" s="151"/>
      <c r="S84" s="151"/>
      <c r="T84" s="151"/>
    </row>
    <row r="85" spans="1:20" ht="13.5">
      <c r="A85" s="141"/>
      <c r="B85" s="142"/>
      <c r="C85" s="146" t="s">
        <v>114</v>
      </c>
      <c r="D85" s="146"/>
      <c r="E85" s="146"/>
      <c r="F85" s="129">
        <v>902</v>
      </c>
      <c r="G85" s="129">
        <v>452</v>
      </c>
      <c r="H85" s="129">
        <v>450</v>
      </c>
      <c r="I85" s="150"/>
      <c r="J85" s="142"/>
      <c r="K85" s="146" t="s">
        <v>114</v>
      </c>
      <c r="L85" s="146"/>
      <c r="M85" s="146"/>
      <c r="N85" s="159">
        <v>217</v>
      </c>
      <c r="O85" s="159">
        <v>120</v>
      </c>
      <c r="P85" s="159">
        <v>97</v>
      </c>
      <c r="Q85" s="147"/>
      <c r="R85" s="150"/>
      <c r="S85" s="150"/>
      <c r="T85" s="150"/>
    </row>
    <row r="86" spans="1:20" ht="13.5">
      <c r="A86" s="141"/>
      <c r="B86" s="142"/>
      <c r="C86" s="146" t="s">
        <v>115</v>
      </c>
      <c r="D86" s="146"/>
      <c r="E86" s="146"/>
      <c r="F86" s="129">
        <v>41</v>
      </c>
      <c r="G86" s="129">
        <v>21</v>
      </c>
      <c r="H86" s="129">
        <v>20</v>
      </c>
      <c r="I86" s="150"/>
      <c r="J86" s="142"/>
      <c r="K86" s="146" t="s">
        <v>115</v>
      </c>
      <c r="L86" s="146"/>
      <c r="M86" s="146"/>
      <c r="N86" s="159">
        <v>9</v>
      </c>
      <c r="O86" s="159">
        <v>4</v>
      </c>
      <c r="P86" s="159">
        <v>5</v>
      </c>
      <c r="Q86" s="147"/>
      <c r="R86" s="150"/>
      <c r="S86" s="150"/>
      <c r="T86" s="150"/>
    </row>
    <row r="87" spans="1:20" ht="13.5">
      <c r="A87" s="141"/>
      <c r="B87" s="142"/>
      <c r="C87" s="146" t="s">
        <v>136</v>
      </c>
      <c r="D87" s="146"/>
      <c r="E87" s="146"/>
      <c r="F87" s="129">
        <v>3</v>
      </c>
      <c r="G87" s="129">
        <v>2</v>
      </c>
      <c r="H87" s="129">
        <v>1</v>
      </c>
      <c r="I87" s="150"/>
      <c r="J87" s="142"/>
      <c r="K87" s="146" t="s">
        <v>136</v>
      </c>
      <c r="L87" s="146"/>
      <c r="M87" s="146"/>
      <c r="N87" s="129">
        <v>1</v>
      </c>
      <c r="O87" s="129">
        <v>1</v>
      </c>
      <c r="P87" s="129"/>
      <c r="Q87" s="147"/>
      <c r="R87" s="150"/>
      <c r="S87" s="150"/>
      <c r="T87" s="150"/>
    </row>
    <row r="88" spans="1:20" ht="13.5">
      <c r="A88" s="143"/>
      <c r="B88" s="142">
        <v>2005</v>
      </c>
      <c r="C88" s="145" t="s">
        <v>1</v>
      </c>
      <c r="D88" s="145"/>
      <c r="E88" s="145"/>
      <c r="F88" s="131">
        <v>978</v>
      </c>
      <c r="G88" s="131">
        <v>513</v>
      </c>
      <c r="H88" s="131">
        <v>465</v>
      </c>
      <c r="I88" s="151"/>
      <c r="J88" s="96" t="s">
        <v>106</v>
      </c>
      <c r="K88" s="155"/>
      <c r="L88" s="155"/>
      <c r="M88" s="155"/>
      <c r="N88" s="151"/>
      <c r="O88" s="151"/>
      <c r="P88" s="151"/>
      <c r="Q88" s="151"/>
      <c r="R88" s="151"/>
      <c r="S88" s="151"/>
      <c r="T88" s="151"/>
    </row>
    <row r="89" spans="1:20" ht="13.5">
      <c r="A89" s="143"/>
      <c r="B89" s="142"/>
      <c r="C89" s="146" t="s">
        <v>114</v>
      </c>
      <c r="D89" s="146"/>
      <c r="E89" s="146"/>
      <c r="F89" s="129">
        <v>921</v>
      </c>
      <c r="G89" s="129">
        <v>485</v>
      </c>
      <c r="H89" s="129">
        <v>436</v>
      </c>
      <c r="I89" s="150"/>
      <c r="J89" s="96" t="s">
        <v>107</v>
      </c>
      <c r="K89" s="81"/>
      <c r="L89" s="81"/>
      <c r="M89" s="81"/>
      <c r="N89" s="150"/>
      <c r="O89" s="150"/>
      <c r="P89" s="150"/>
      <c r="Q89" s="150"/>
      <c r="R89" s="150"/>
      <c r="S89" s="150"/>
      <c r="T89" s="150"/>
    </row>
    <row r="90" spans="1:20" ht="13.5">
      <c r="A90" s="143"/>
      <c r="B90" s="142"/>
      <c r="C90" s="146" t="s">
        <v>115</v>
      </c>
      <c r="D90" s="146"/>
      <c r="E90" s="146"/>
      <c r="F90" s="129">
        <v>46</v>
      </c>
      <c r="G90" s="129">
        <v>24</v>
      </c>
      <c r="H90" s="129">
        <v>22</v>
      </c>
      <c r="I90" s="150"/>
      <c r="J90" s="156"/>
      <c r="K90" s="81"/>
      <c r="L90" s="81"/>
      <c r="M90" s="81"/>
      <c r="N90" s="150"/>
      <c r="O90" s="150"/>
      <c r="P90" s="150"/>
      <c r="Q90" s="150"/>
      <c r="R90" s="150"/>
      <c r="S90" s="150"/>
      <c r="T90" s="150"/>
    </row>
    <row r="91" spans="1:20" ht="13.5">
      <c r="A91" s="143"/>
      <c r="B91" s="142"/>
      <c r="C91" s="146" t="s">
        <v>136</v>
      </c>
      <c r="D91" s="146"/>
      <c r="E91" s="146"/>
      <c r="F91" s="129">
        <v>11</v>
      </c>
      <c r="G91" s="129">
        <v>4</v>
      </c>
      <c r="H91" s="129">
        <v>7</v>
      </c>
      <c r="I91" s="150"/>
      <c r="J91" s="156"/>
      <c r="K91" s="157"/>
      <c r="L91" s="157"/>
      <c r="M91" s="157"/>
      <c r="N91" s="150"/>
      <c r="O91" s="150"/>
      <c r="P91" s="150"/>
      <c r="Q91" s="150"/>
      <c r="R91" s="150"/>
      <c r="S91" s="150"/>
      <c r="T91" s="150"/>
    </row>
    <row r="92" spans="1:20" ht="13.5">
      <c r="A92" s="141"/>
      <c r="B92" s="142">
        <v>2006</v>
      </c>
      <c r="C92" s="145" t="s">
        <v>1</v>
      </c>
      <c r="D92" s="145"/>
      <c r="E92" s="145"/>
      <c r="F92" s="131">
        <v>922</v>
      </c>
      <c r="G92" s="131">
        <v>474</v>
      </c>
      <c r="H92" s="131">
        <v>448</v>
      </c>
      <c r="I92" s="151"/>
      <c r="J92" s="156"/>
      <c r="K92" s="77"/>
      <c r="L92" s="77"/>
      <c r="M92" s="77"/>
      <c r="N92" s="77"/>
      <c r="O92" s="151"/>
      <c r="P92" s="151"/>
      <c r="Q92" s="151"/>
      <c r="R92" s="151"/>
      <c r="S92" s="151"/>
      <c r="T92" s="151"/>
    </row>
    <row r="93" spans="1:20" ht="13.5">
      <c r="A93" s="141"/>
      <c r="B93" s="142"/>
      <c r="C93" s="146" t="s">
        <v>114</v>
      </c>
      <c r="D93" s="146"/>
      <c r="E93" s="146"/>
      <c r="F93" s="129">
        <v>875</v>
      </c>
      <c r="G93" s="129">
        <v>450</v>
      </c>
      <c r="H93" s="129">
        <v>425</v>
      </c>
      <c r="I93" s="150"/>
      <c r="J93" s="156"/>
      <c r="K93" s="77"/>
      <c r="L93" s="78"/>
      <c r="M93" s="78"/>
      <c r="N93" s="78"/>
      <c r="O93" s="150"/>
      <c r="P93" s="150"/>
      <c r="Q93" s="150"/>
      <c r="R93" s="150"/>
      <c r="S93" s="150"/>
      <c r="T93" s="150"/>
    </row>
    <row r="94" spans="1:20" ht="13.5">
      <c r="A94" s="141"/>
      <c r="B94" s="142"/>
      <c r="C94" s="146" t="s">
        <v>115</v>
      </c>
      <c r="D94" s="146"/>
      <c r="E94" s="146"/>
      <c r="F94" s="129">
        <v>39</v>
      </c>
      <c r="G94" s="129">
        <v>20</v>
      </c>
      <c r="H94" s="129">
        <v>19</v>
      </c>
      <c r="I94" s="150"/>
      <c r="J94" s="156"/>
      <c r="K94" s="77"/>
      <c r="L94" s="120"/>
      <c r="M94" s="98"/>
      <c r="N94" s="98"/>
      <c r="O94" s="150"/>
      <c r="P94" s="150"/>
      <c r="Q94" s="150"/>
      <c r="R94" s="150"/>
      <c r="S94" s="150"/>
      <c r="T94" s="150"/>
    </row>
    <row r="95" spans="1:20" ht="13.5">
      <c r="A95" s="141"/>
      <c r="B95" s="142"/>
      <c r="C95" s="146" t="s">
        <v>136</v>
      </c>
      <c r="D95" s="146"/>
      <c r="E95" s="146"/>
      <c r="F95" s="129">
        <v>8</v>
      </c>
      <c r="G95" s="129">
        <v>4</v>
      </c>
      <c r="H95" s="129">
        <v>4</v>
      </c>
      <c r="I95" s="150"/>
      <c r="J95" s="156"/>
      <c r="K95" s="77"/>
      <c r="L95" s="120"/>
      <c r="M95" s="98"/>
      <c r="N95" s="98"/>
      <c r="O95" s="120"/>
      <c r="Q95" s="150"/>
      <c r="R95" s="150"/>
      <c r="S95" s="150"/>
      <c r="T95" s="150"/>
    </row>
    <row r="96" spans="1:18" ht="13.5">
      <c r="A96" s="141"/>
      <c r="B96" s="154" t="s">
        <v>137</v>
      </c>
      <c r="C96" s="154"/>
      <c r="D96" s="154"/>
      <c r="E96" s="144"/>
      <c r="F96" s="144"/>
      <c r="G96" s="144"/>
      <c r="H96" s="144"/>
      <c r="I96" s="144"/>
      <c r="J96" s="144"/>
      <c r="K96" s="77"/>
      <c r="L96" s="120"/>
      <c r="M96" s="98"/>
      <c r="N96" s="98"/>
      <c r="O96" s="120"/>
      <c r="Q96" s="144"/>
      <c r="R96" s="141"/>
    </row>
    <row r="97" spans="2:17" ht="13.5">
      <c r="B97" s="96"/>
      <c r="J97" s="120"/>
      <c r="K97" s="77"/>
      <c r="L97" s="77"/>
      <c r="M97" s="77"/>
      <c r="N97" s="77"/>
      <c r="O97" s="120"/>
      <c r="P97" s="120"/>
      <c r="Q97" s="120"/>
    </row>
    <row r="98" spans="2:17" ht="13.5">
      <c r="B98" s="96"/>
      <c r="J98" s="120"/>
      <c r="K98" s="77"/>
      <c r="L98" s="78"/>
      <c r="M98" s="78"/>
      <c r="N98" s="78"/>
      <c r="O98" s="120"/>
      <c r="P98" s="120"/>
      <c r="Q98" s="120"/>
    </row>
    <row r="99" spans="2:17" ht="13.5">
      <c r="B99" s="96"/>
      <c r="J99" s="120"/>
      <c r="K99" s="77"/>
      <c r="L99" s="78"/>
      <c r="M99" s="78"/>
      <c r="N99" s="78"/>
      <c r="O99" s="77"/>
      <c r="P99" s="77"/>
      <c r="Q99" s="120"/>
    </row>
    <row r="100" spans="2:17" ht="13.5">
      <c r="B100" s="96"/>
      <c r="J100" s="120"/>
      <c r="K100" s="77"/>
      <c r="L100" s="78"/>
      <c r="M100" s="78"/>
      <c r="N100" s="78"/>
      <c r="O100" s="78"/>
      <c r="P100" s="78"/>
      <c r="Q100" s="120"/>
    </row>
    <row r="101" spans="2:17" ht="13.5">
      <c r="B101" s="96"/>
      <c r="J101" s="120"/>
      <c r="K101" s="77"/>
      <c r="L101" s="120"/>
      <c r="M101" s="120"/>
      <c r="N101" s="78"/>
      <c r="O101" s="78"/>
      <c r="P101" s="78"/>
      <c r="Q101" s="120"/>
    </row>
    <row r="102" spans="2:17" ht="13.5">
      <c r="B102" s="96"/>
      <c r="J102" s="120"/>
      <c r="K102" s="120"/>
      <c r="L102" s="120"/>
      <c r="M102" s="120"/>
      <c r="N102" s="98"/>
      <c r="O102" s="78"/>
      <c r="P102" s="78"/>
      <c r="Q102" s="120"/>
    </row>
    <row r="103" spans="2:17" ht="13.5">
      <c r="B103" s="96"/>
      <c r="J103" s="120"/>
      <c r="K103" s="120"/>
      <c r="L103" s="120"/>
      <c r="M103" s="120"/>
      <c r="N103" s="98"/>
      <c r="O103" s="78"/>
      <c r="P103" s="78"/>
      <c r="Q103" s="120"/>
    </row>
    <row r="104" spans="2:17" ht="13.5">
      <c r="B104" s="96"/>
      <c r="J104" s="120"/>
      <c r="K104" s="120"/>
      <c r="L104" s="120"/>
      <c r="M104" s="120"/>
      <c r="N104" s="98"/>
      <c r="O104" s="78"/>
      <c r="P104" s="78"/>
      <c r="Q104" s="120"/>
    </row>
    <row r="105" spans="2:17" ht="13.5">
      <c r="B105" s="96"/>
      <c r="J105" s="120"/>
      <c r="K105" s="77"/>
      <c r="L105" s="120"/>
      <c r="M105" s="120"/>
      <c r="N105" s="78"/>
      <c r="O105" s="78"/>
      <c r="P105" s="78"/>
      <c r="Q105" s="120"/>
    </row>
    <row r="106" spans="2:17" ht="13.5">
      <c r="B106" s="96"/>
      <c r="J106" s="120"/>
      <c r="K106" s="77"/>
      <c r="L106" s="120"/>
      <c r="M106" s="120"/>
      <c r="N106" s="78"/>
      <c r="O106" s="78"/>
      <c r="P106" s="78"/>
      <c r="Q106" s="120"/>
    </row>
    <row r="107" spans="2:17" ht="13.5">
      <c r="B107" s="96"/>
      <c r="J107" s="120"/>
      <c r="K107" s="77"/>
      <c r="L107" s="120"/>
      <c r="M107" s="120"/>
      <c r="N107" s="78"/>
      <c r="O107" s="78"/>
      <c r="P107" s="78"/>
      <c r="Q107" s="120"/>
    </row>
    <row r="108" spans="2:17" ht="13.5">
      <c r="B108" s="96"/>
      <c r="J108" s="120"/>
      <c r="K108" s="120"/>
      <c r="L108" s="120"/>
      <c r="M108" s="98"/>
      <c r="N108" s="98"/>
      <c r="O108" s="120"/>
      <c r="P108" s="120"/>
      <c r="Q108" s="120"/>
    </row>
    <row r="109" ht="13.5">
      <c r="B109" s="96"/>
    </row>
    <row r="110" ht="13.5">
      <c r="B110" s="96"/>
    </row>
    <row r="111" ht="13.5">
      <c r="B111" s="96"/>
    </row>
    <row r="112" ht="13.5">
      <c r="B112" s="96"/>
    </row>
    <row r="113" ht="13.5">
      <c r="B113" s="96"/>
    </row>
    <row r="114" ht="13.5">
      <c r="B114" s="96"/>
    </row>
    <row r="115" ht="13.5">
      <c r="B115" s="96"/>
    </row>
    <row r="116" ht="13.5">
      <c r="B116" s="96"/>
    </row>
    <row r="117" ht="13.5">
      <c r="B117" s="96"/>
    </row>
    <row r="118" ht="13.5">
      <c r="B118" s="96"/>
    </row>
    <row r="119" ht="13.5">
      <c r="B119" s="96"/>
    </row>
    <row r="120" ht="13.5">
      <c r="B120" s="96"/>
    </row>
    <row r="121" ht="13.5">
      <c r="B121" s="96"/>
    </row>
    <row r="122" ht="13.5">
      <c r="B122" s="96"/>
    </row>
    <row r="123" ht="13.5">
      <c r="B123" s="96"/>
    </row>
    <row r="126" ht="13.5">
      <c r="B126" s="96"/>
    </row>
    <row r="128" ht="26.25" customHeight="1"/>
    <row r="129" ht="55.5" customHeight="1"/>
    <row r="130" spans="2:11" ht="12.75">
      <c r="B130" s="111" t="s">
        <v>85</v>
      </c>
      <c r="C130" s="112"/>
      <c r="D130" s="112"/>
      <c r="E130" s="112"/>
      <c r="F130" s="112"/>
      <c r="G130" s="112"/>
      <c r="H130" s="112"/>
      <c r="I130" s="112"/>
      <c r="J130" s="112"/>
      <c r="K130" s="112"/>
    </row>
    <row r="131" ht="12.75">
      <c r="L131" s="84"/>
    </row>
    <row r="132" spans="2:13" ht="12.75">
      <c r="B132" s="115" t="s">
        <v>0</v>
      </c>
      <c r="C132" s="89">
        <v>1999</v>
      </c>
      <c r="D132" s="89">
        <v>2000</v>
      </c>
      <c r="E132" s="89">
        <v>2001</v>
      </c>
      <c r="F132" s="89">
        <v>2002</v>
      </c>
      <c r="G132" s="89">
        <v>2003</v>
      </c>
      <c r="H132" s="89">
        <v>2004</v>
      </c>
      <c r="I132" s="89">
        <v>2005</v>
      </c>
      <c r="J132" s="89">
        <v>2006</v>
      </c>
      <c r="K132" s="89">
        <v>2007</v>
      </c>
      <c r="L132" s="89">
        <v>2008</v>
      </c>
      <c r="M132" s="89">
        <v>2009</v>
      </c>
    </row>
    <row r="133" spans="2:13" ht="12.75">
      <c r="B133" s="116" t="s">
        <v>2</v>
      </c>
      <c r="C133" s="92">
        <v>89</v>
      </c>
      <c r="D133" s="92">
        <v>86</v>
      </c>
      <c r="E133" s="92">
        <v>70</v>
      </c>
      <c r="F133" s="92">
        <v>99</v>
      </c>
      <c r="G133" s="92">
        <v>78</v>
      </c>
      <c r="H133" s="92">
        <v>78</v>
      </c>
      <c r="I133" s="92">
        <v>67</v>
      </c>
      <c r="J133" s="92">
        <v>73</v>
      </c>
      <c r="K133" s="92">
        <v>84</v>
      </c>
      <c r="L133" s="36">
        <v>75</v>
      </c>
      <c r="M133" s="92">
        <v>48</v>
      </c>
    </row>
    <row r="134" spans="2:13" ht="12.75">
      <c r="B134" s="116" t="s">
        <v>3</v>
      </c>
      <c r="C134" s="92">
        <v>61</v>
      </c>
      <c r="D134" s="92">
        <v>67</v>
      </c>
      <c r="E134" s="92">
        <v>63</v>
      </c>
      <c r="F134" s="92">
        <v>69</v>
      </c>
      <c r="G134" s="92">
        <v>67</v>
      </c>
      <c r="H134" s="92">
        <v>62</v>
      </c>
      <c r="I134" s="92">
        <v>66</v>
      </c>
      <c r="J134" s="92">
        <v>65</v>
      </c>
      <c r="K134" s="92">
        <v>67</v>
      </c>
      <c r="L134" s="36">
        <v>60</v>
      </c>
      <c r="M134" s="92">
        <v>66</v>
      </c>
    </row>
    <row r="135" spans="2:13" ht="12.75">
      <c r="B135" s="116" t="s">
        <v>4</v>
      </c>
      <c r="C135" s="92">
        <v>87</v>
      </c>
      <c r="D135" s="92">
        <v>84</v>
      </c>
      <c r="E135" s="92">
        <v>77</v>
      </c>
      <c r="F135" s="92">
        <v>83</v>
      </c>
      <c r="G135" s="92">
        <v>66</v>
      </c>
      <c r="H135" s="92">
        <v>64</v>
      </c>
      <c r="I135" s="92">
        <v>66</v>
      </c>
      <c r="J135" s="92">
        <v>61</v>
      </c>
      <c r="K135" s="92">
        <v>70</v>
      </c>
      <c r="L135" s="36">
        <v>58</v>
      </c>
      <c r="M135" s="92">
        <v>64</v>
      </c>
    </row>
    <row r="136" spans="2:13" ht="12.75">
      <c r="B136" s="116" t="s">
        <v>5</v>
      </c>
      <c r="C136" s="92">
        <v>64</v>
      </c>
      <c r="D136" s="92">
        <v>61</v>
      </c>
      <c r="E136" s="92">
        <v>68</v>
      </c>
      <c r="F136" s="92">
        <v>68</v>
      </c>
      <c r="G136" s="92">
        <v>101</v>
      </c>
      <c r="H136" s="92">
        <v>75</v>
      </c>
      <c r="I136" s="92">
        <v>65</v>
      </c>
      <c r="J136" s="92">
        <v>56</v>
      </c>
      <c r="K136" s="92">
        <v>72</v>
      </c>
      <c r="L136" s="36">
        <v>59</v>
      </c>
      <c r="M136" s="92">
        <v>49</v>
      </c>
    </row>
    <row r="137" spans="2:13" ht="12.75">
      <c r="B137" s="116" t="s">
        <v>6</v>
      </c>
      <c r="C137" s="92">
        <v>78</v>
      </c>
      <c r="D137" s="92">
        <v>93</v>
      </c>
      <c r="E137" s="92">
        <v>74</v>
      </c>
      <c r="F137" s="92">
        <v>75</v>
      </c>
      <c r="G137" s="92">
        <v>69</v>
      </c>
      <c r="H137" s="92">
        <v>55</v>
      </c>
      <c r="I137" s="92">
        <v>77</v>
      </c>
      <c r="J137" s="92">
        <v>65</v>
      </c>
      <c r="K137" s="92">
        <v>64</v>
      </c>
      <c r="L137" s="36">
        <v>71</v>
      </c>
      <c r="M137" s="36"/>
    </row>
    <row r="138" spans="2:13" ht="12.75">
      <c r="B138" s="116" t="s">
        <v>7</v>
      </c>
      <c r="C138" s="92">
        <v>77</v>
      </c>
      <c r="D138" s="92">
        <v>72</v>
      </c>
      <c r="E138" s="92">
        <v>66</v>
      </c>
      <c r="F138" s="92">
        <v>82</v>
      </c>
      <c r="G138" s="92">
        <v>57</v>
      </c>
      <c r="H138" s="92">
        <v>69</v>
      </c>
      <c r="I138" s="92">
        <v>65</v>
      </c>
      <c r="J138" s="92">
        <v>58</v>
      </c>
      <c r="K138" s="92">
        <v>62</v>
      </c>
      <c r="L138" s="36">
        <v>66</v>
      </c>
      <c r="M138" s="36"/>
    </row>
    <row r="139" spans="2:13" ht="12.75">
      <c r="B139" s="116" t="s">
        <v>8</v>
      </c>
      <c r="C139" s="92">
        <v>77</v>
      </c>
      <c r="D139" s="92">
        <v>76</v>
      </c>
      <c r="E139" s="92">
        <v>68</v>
      </c>
      <c r="F139" s="92">
        <v>69</v>
      </c>
      <c r="G139" s="92">
        <v>77</v>
      </c>
      <c r="H139" s="92">
        <v>70</v>
      </c>
      <c r="I139" s="92">
        <v>84</v>
      </c>
      <c r="J139" s="92">
        <v>76</v>
      </c>
      <c r="K139" s="92">
        <v>73</v>
      </c>
      <c r="L139" s="36">
        <v>77</v>
      </c>
      <c r="M139" s="36"/>
    </row>
    <row r="140" spans="2:13" ht="12.75">
      <c r="B140" s="116" t="s">
        <v>9</v>
      </c>
      <c r="C140" s="92">
        <v>103</v>
      </c>
      <c r="D140" s="92">
        <v>92</v>
      </c>
      <c r="E140" s="92">
        <v>88</v>
      </c>
      <c r="F140" s="92">
        <v>90</v>
      </c>
      <c r="G140" s="92">
        <v>94</v>
      </c>
      <c r="H140" s="92">
        <v>86</v>
      </c>
      <c r="I140" s="92">
        <v>71</v>
      </c>
      <c r="J140" s="92">
        <v>96</v>
      </c>
      <c r="K140" s="92">
        <v>75</v>
      </c>
      <c r="L140" s="36">
        <v>75</v>
      </c>
      <c r="M140" s="36"/>
    </row>
    <row r="141" spans="2:13" ht="12.75">
      <c r="B141" s="116" t="s">
        <v>10</v>
      </c>
      <c r="C141" s="92">
        <v>106</v>
      </c>
      <c r="D141" s="92">
        <v>108</v>
      </c>
      <c r="E141" s="92">
        <v>89</v>
      </c>
      <c r="F141" s="92">
        <v>99</v>
      </c>
      <c r="G141" s="92">
        <v>104</v>
      </c>
      <c r="H141" s="92">
        <v>92</v>
      </c>
      <c r="I141" s="92">
        <v>101</v>
      </c>
      <c r="J141" s="92">
        <v>86</v>
      </c>
      <c r="K141" s="92">
        <v>74</v>
      </c>
      <c r="L141" s="36">
        <v>78</v>
      </c>
      <c r="M141" s="36"/>
    </row>
    <row r="142" spans="2:13" ht="12.75">
      <c r="B142" s="116" t="s">
        <v>11</v>
      </c>
      <c r="C142" s="92">
        <v>103</v>
      </c>
      <c r="D142" s="92">
        <v>80</v>
      </c>
      <c r="E142" s="92">
        <v>103</v>
      </c>
      <c r="F142" s="92">
        <v>92</v>
      </c>
      <c r="G142" s="92">
        <v>86</v>
      </c>
      <c r="H142" s="92">
        <v>86</v>
      </c>
      <c r="I142" s="92">
        <v>88</v>
      </c>
      <c r="J142" s="92">
        <v>78</v>
      </c>
      <c r="K142" s="92">
        <v>87</v>
      </c>
      <c r="L142" s="36">
        <v>58</v>
      </c>
      <c r="M142" s="36"/>
    </row>
    <row r="143" spans="2:13" ht="12.75">
      <c r="B143" s="116" t="s">
        <v>12</v>
      </c>
      <c r="C143" s="92">
        <v>109</v>
      </c>
      <c r="D143" s="92">
        <v>98</v>
      </c>
      <c r="E143" s="92">
        <v>88</v>
      </c>
      <c r="F143" s="92">
        <v>79</v>
      </c>
      <c r="G143" s="92">
        <v>75</v>
      </c>
      <c r="H143" s="92">
        <v>81</v>
      </c>
      <c r="I143" s="92">
        <v>103</v>
      </c>
      <c r="J143" s="92">
        <v>61</v>
      </c>
      <c r="K143" s="92">
        <v>76</v>
      </c>
      <c r="L143" s="36">
        <v>69</v>
      </c>
      <c r="M143" s="36"/>
    </row>
    <row r="144" spans="2:13" ht="12.75">
      <c r="B144" s="116" t="s">
        <v>13</v>
      </c>
      <c r="C144" s="92">
        <v>99</v>
      </c>
      <c r="D144" s="92">
        <v>99</v>
      </c>
      <c r="E144" s="92">
        <v>94</v>
      </c>
      <c r="F144" s="92">
        <v>86</v>
      </c>
      <c r="G144" s="92">
        <v>113</v>
      </c>
      <c r="H144" s="92">
        <v>91</v>
      </c>
      <c r="I144" s="92">
        <v>79</v>
      </c>
      <c r="J144" s="92">
        <v>82</v>
      </c>
      <c r="K144" s="92">
        <v>69</v>
      </c>
      <c r="L144" s="36">
        <v>67</v>
      </c>
      <c r="M144" s="36"/>
    </row>
    <row r="145" spans="2:13" ht="12.75">
      <c r="B145" s="117" t="s">
        <v>16</v>
      </c>
      <c r="C145" s="118">
        <f aca="true" t="shared" si="6" ref="C145:M145">+SUM(C133:C144)</f>
        <v>1053</v>
      </c>
      <c r="D145" s="118">
        <f t="shared" si="6"/>
        <v>1016</v>
      </c>
      <c r="E145" s="118">
        <f t="shared" si="6"/>
        <v>948</v>
      </c>
      <c r="F145" s="118">
        <f t="shared" si="6"/>
        <v>991</v>
      </c>
      <c r="G145" s="118">
        <f t="shared" si="6"/>
        <v>987</v>
      </c>
      <c r="H145" s="118">
        <f t="shared" si="6"/>
        <v>909</v>
      </c>
      <c r="I145" s="118">
        <f t="shared" si="6"/>
        <v>932</v>
      </c>
      <c r="J145" s="118">
        <f t="shared" si="6"/>
        <v>857</v>
      </c>
      <c r="K145" s="118">
        <f t="shared" si="6"/>
        <v>873</v>
      </c>
      <c r="L145" s="118">
        <f t="shared" si="6"/>
        <v>813</v>
      </c>
      <c r="M145" s="118">
        <f t="shared" si="6"/>
        <v>227</v>
      </c>
    </row>
    <row r="146" spans="2:13" ht="12.75">
      <c r="B146" s="109" t="s">
        <v>14</v>
      </c>
      <c r="C146" s="92">
        <v>74</v>
      </c>
      <c r="D146" s="92">
        <v>46</v>
      </c>
      <c r="E146" s="92">
        <v>58</v>
      </c>
      <c r="F146" s="92">
        <v>76</v>
      </c>
      <c r="G146" s="92">
        <v>85</v>
      </c>
      <c r="H146" s="92">
        <v>72</v>
      </c>
      <c r="I146" s="92">
        <v>60</v>
      </c>
      <c r="J146" s="92">
        <v>41</v>
      </c>
      <c r="K146" s="92">
        <v>51</v>
      </c>
      <c r="L146" s="92">
        <f>+'BAJO PESO'!AE23</f>
        <v>69</v>
      </c>
      <c r="M146" s="92">
        <v>11</v>
      </c>
    </row>
    <row r="147" spans="2:13" ht="12.75">
      <c r="B147" s="89" t="s">
        <v>15</v>
      </c>
      <c r="C147" s="102">
        <f aca="true" t="shared" si="7" ref="C147:M147">+C146/C145*100</f>
        <v>7.027540360873694</v>
      </c>
      <c r="D147" s="102">
        <f t="shared" si="7"/>
        <v>4.52755905511811</v>
      </c>
      <c r="E147" s="102">
        <f t="shared" si="7"/>
        <v>6.118143459915612</v>
      </c>
      <c r="F147" s="102">
        <f t="shared" si="7"/>
        <v>7.669021190716448</v>
      </c>
      <c r="G147" s="102">
        <f t="shared" si="7"/>
        <v>8.611955420466058</v>
      </c>
      <c r="H147" s="102">
        <f t="shared" si="7"/>
        <v>7.920792079207921</v>
      </c>
      <c r="I147" s="102">
        <f t="shared" si="7"/>
        <v>6.437768240343347</v>
      </c>
      <c r="J147" s="102">
        <f t="shared" si="7"/>
        <v>4.784130688448075</v>
      </c>
      <c r="K147" s="102">
        <f t="shared" si="7"/>
        <v>5.841924398625429</v>
      </c>
      <c r="L147" s="102">
        <f t="shared" si="7"/>
        <v>8.487084870848708</v>
      </c>
      <c r="M147" s="102">
        <f t="shared" si="7"/>
        <v>4.845814977973569</v>
      </c>
    </row>
    <row r="148" spans="2:12" ht="13.5">
      <c r="B148" s="119" t="s">
        <v>53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</row>
    <row r="149" spans="2:12" ht="13.5">
      <c r="B149" s="70" t="s">
        <v>86</v>
      </c>
      <c r="L149" s="84"/>
    </row>
    <row r="153" ht="12.75"/>
    <row r="154" ht="12.75"/>
    <row r="155" ht="12.75"/>
    <row r="156" ht="12.75"/>
    <row r="157" ht="12.75"/>
    <row r="158" spans="2:9" ht="16.5">
      <c r="B158" s="69" t="s">
        <v>108</v>
      </c>
      <c r="C158" s="69"/>
      <c r="D158" s="69"/>
      <c r="E158" s="69"/>
      <c r="F158" s="69"/>
      <c r="G158" s="69"/>
      <c r="H158" s="69"/>
      <c r="I158" s="69"/>
    </row>
    <row r="159" spans="2:18" ht="16.5">
      <c r="B159" s="69" t="s">
        <v>109</v>
      </c>
      <c r="C159" s="69"/>
      <c r="D159" s="69"/>
      <c r="E159" s="69"/>
      <c r="F159" s="69"/>
      <c r="G159" s="69"/>
      <c r="H159" s="69"/>
      <c r="I159" s="69"/>
      <c r="L159" s="120"/>
      <c r="M159" s="98"/>
      <c r="N159" s="98"/>
      <c r="O159" s="120"/>
      <c r="P159" s="120"/>
      <c r="Q159" s="120"/>
      <c r="R159" s="120"/>
    </row>
    <row r="160" spans="2:18" ht="16.5">
      <c r="B160" s="69" t="s">
        <v>118</v>
      </c>
      <c r="C160" s="69"/>
      <c r="D160" s="69"/>
      <c r="E160" s="69"/>
      <c r="F160" s="69"/>
      <c r="G160" s="69"/>
      <c r="H160" s="69"/>
      <c r="I160" s="69"/>
      <c r="L160" s="120"/>
      <c r="M160" s="98"/>
      <c r="N160" s="98"/>
      <c r="O160" s="120"/>
      <c r="P160" s="120"/>
      <c r="Q160" s="120"/>
      <c r="R160" s="120"/>
    </row>
    <row r="161" spans="2:18" ht="18" customHeight="1">
      <c r="B161" s="76"/>
      <c r="C161" s="76"/>
      <c r="D161" s="76"/>
      <c r="E161" s="76"/>
      <c r="F161" s="76"/>
      <c r="G161" s="76"/>
      <c r="H161" s="76"/>
      <c r="I161" s="76"/>
      <c r="L161" s="120"/>
      <c r="M161" s="98"/>
      <c r="N161" s="98"/>
      <c r="O161" s="120"/>
      <c r="P161" s="120"/>
      <c r="Q161" s="120"/>
      <c r="R161" s="120"/>
    </row>
    <row r="162" spans="2:18" ht="13.5">
      <c r="B162" s="121" t="s">
        <v>110</v>
      </c>
      <c r="C162" s="122" t="s">
        <v>111</v>
      </c>
      <c r="D162" s="121" t="s">
        <v>1</v>
      </c>
      <c r="E162" s="121"/>
      <c r="F162" s="121" t="s">
        <v>112</v>
      </c>
      <c r="G162" s="121"/>
      <c r="H162" s="121" t="s">
        <v>113</v>
      </c>
      <c r="I162" s="121"/>
      <c r="L162" s="120"/>
      <c r="M162" s="98"/>
      <c r="N162" s="98"/>
      <c r="O162" s="120"/>
      <c r="P162" s="120"/>
      <c r="Q162" s="120"/>
      <c r="R162" s="120"/>
    </row>
    <row r="163" spans="2:18" ht="12" customHeight="1">
      <c r="B163" s="121"/>
      <c r="C163" s="122"/>
      <c r="D163" s="123" t="s">
        <v>1</v>
      </c>
      <c r="E163" s="132" t="s">
        <v>15</v>
      </c>
      <c r="F163" s="123" t="s">
        <v>1</v>
      </c>
      <c r="G163" s="132" t="s">
        <v>15</v>
      </c>
      <c r="H163" s="123" t="s">
        <v>1</v>
      </c>
      <c r="I163" s="132" t="s">
        <v>15</v>
      </c>
      <c r="L163" s="120"/>
      <c r="M163" s="120"/>
      <c r="N163" s="120"/>
      <c r="O163" s="120"/>
      <c r="P163" s="120"/>
      <c r="Q163" s="120"/>
      <c r="R163" s="120"/>
    </row>
    <row r="164" spans="2:18" ht="13.5">
      <c r="B164" s="121">
        <v>2002</v>
      </c>
      <c r="C164" s="124" t="s">
        <v>1</v>
      </c>
      <c r="D164" s="123">
        <v>980</v>
      </c>
      <c r="E164" s="114">
        <f>+D164/$D$164*100</f>
        <v>100</v>
      </c>
      <c r="F164" s="123">
        <v>497</v>
      </c>
      <c r="G164" s="114">
        <f>+F164/$D$164*100</f>
        <v>50.71428571428571</v>
      </c>
      <c r="H164" s="123">
        <v>483</v>
      </c>
      <c r="I164" s="114">
        <f>+H164/$D$164*100</f>
        <v>49.28571428571429</v>
      </c>
      <c r="L164" s="120"/>
      <c r="M164" s="120"/>
      <c r="N164" s="125"/>
      <c r="O164" s="125"/>
      <c r="P164" s="125"/>
      <c r="Q164" s="120"/>
      <c r="R164" s="120"/>
    </row>
    <row r="165" spans="2:18" ht="13.5">
      <c r="B165" s="121"/>
      <c r="C165" s="133" t="s">
        <v>114</v>
      </c>
      <c r="D165" s="128">
        <v>946</v>
      </c>
      <c r="E165" s="113">
        <f>+D165/$D$164*100</f>
        <v>96.53061224489797</v>
      </c>
      <c r="F165" s="128">
        <v>477</v>
      </c>
      <c r="G165" s="113">
        <f>+F165/$D$164*100</f>
        <v>48.673469387755105</v>
      </c>
      <c r="H165" s="128">
        <v>469</v>
      </c>
      <c r="I165" s="113">
        <f>+H165/$D$164*100</f>
        <v>47.85714285714286</v>
      </c>
      <c r="L165" s="120"/>
      <c r="M165" s="120"/>
      <c r="N165" s="125"/>
      <c r="O165" s="125"/>
      <c r="P165" s="125"/>
      <c r="Q165" s="120"/>
      <c r="R165" s="120"/>
    </row>
    <row r="166" spans="2:18" ht="13.5">
      <c r="B166" s="121"/>
      <c r="C166" s="133" t="s">
        <v>115</v>
      </c>
      <c r="D166" s="128">
        <v>34</v>
      </c>
      <c r="E166" s="113">
        <f>+D166/$D$164*100</f>
        <v>3.4693877551020407</v>
      </c>
      <c r="F166" s="128">
        <v>20</v>
      </c>
      <c r="G166" s="113">
        <f>+F166/$D$164*100</f>
        <v>2.0408163265306123</v>
      </c>
      <c r="H166" s="128">
        <v>14</v>
      </c>
      <c r="I166" s="113">
        <f>+H166/$D$164*100</f>
        <v>1.4285714285714286</v>
      </c>
      <c r="L166" s="120"/>
      <c r="M166" s="120"/>
      <c r="N166" s="125"/>
      <c r="O166" s="125"/>
      <c r="P166" s="125"/>
      <c r="Q166" s="120"/>
      <c r="R166" s="120"/>
    </row>
    <row r="167" spans="2:18" ht="13.5">
      <c r="B167" s="121">
        <v>2003</v>
      </c>
      <c r="C167" s="124" t="s">
        <v>1</v>
      </c>
      <c r="D167" s="131">
        <v>981</v>
      </c>
      <c r="E167" s="114">
        <f>+D167/$D$167*100</f>
        <v>100</v>
      </c>
      <c r="F167" s="131">
        <v>520</v>
      </c>
      <c r="G167" s="114">
        <f>+F167/$D$167*100</f>
        <v>53.00713557594292</v>
      </c>
      <c r="H167" s="131">
        <v>461</v>
      </c>
      <c r="I167" s="114">
        <f>+H167/$D$167*100</f>
        <v>46.99286442405708</v>
      </c>
      <c r="L167" s="120"/>
      <c r="M167" s="120"/>
      <c r="N167" s="120"/>
      <c r="O167" s="120"/>
      <c r="P167" s="120"/>
      <c r="Q167" s="120"/>
      <c r="R167" s="120"/>
    </row>
    <row r="168" spans="2:18" ht="13.5">
      <c r="B168" s="121"/>
      <c r="C168" s="133" t="s">
        <v>114</v>
      </c>
      <c r="D168" s="129">
        <v>966</v>
      </c>
      <c r="E168" s="113">
        <f>+D168/$D$167*100</f>
        <v>98.47094801223241</v>
      </c>
      <c r="F168" s="129">
        <v>511</v>
      </c>
      <c r="G168" s="113">
        <f>+F168/$D$167*100</f>
        <v>52.08970438328237</v>
      </c>
      <c r="H168" s="129">
        <v>455</v>
      </c>
      <c r="I168" s="113">
        <f>+H168/$D$167*100</f>
        <v>46.38124362895005</v>
      </c>
      <c r="L168" s="120"/>
      <c r="M168" s="120"/>
      <c r="N168" s="125"/>
      <c r="O168" s="125"/>
      <c r="P168" s="125"/>
      <c r="Q168" s="120"/>
      <c r="R168" s="120"/>
    </row>
    <row r="169" spans="2:18" ht="13.5">
      <c r="B169" s="121"/>
      <c r="C169" s="133" t="s">
        <v>115</v>
      </c>
      <c r="D169" s="130">
        <v>15</v>
      </c>
      <c r="E169" s="113">
        <f>+D169/$D$167*100</f>
        <v>1.529051987767584</v>
      </c>
      <c r="F169" s="130">
        <v>9</v>
      </c>
      <c r="G169" s="113">
        <f>+F169/$D$167*100</f>
        <v>0.9174311926605505</v>
      </c>
      <c r="H169" s="130">
        <v>6</v>
      </c>
      <c r="I169" s="113">
        <f>+H169/$D$167*100</f>
        <v>0.6116207951070336</v>
      </c>
      <c r="L169" s="120"/>
      <c r="M169" s="120"/>
      <c r="N169" s="125"/>
      <c r="O169" s="125"/>
      <c r="P169" s="125"/>
      <c r="Q169" s="120"/>
      <c r="R169" s="120"/>
    </row>
    <row r="170" spans="2:18" ht="13.5">
      <c r="B170" s="121">
        <v>2004</v>
      </c>
      <c r="C170" s="126" t="s">
        <v>1</v>
      </c>
      <c r="D170" s="131">
        <v>910</v>
      </c>
      <c r="E170" s="114">
        <f>+D170/$D$170*100</f>
        <v>100</v>
      </c>
      <c r="F170" s="131">
        <v>456</v>
      </c>
      <c r="G170" s="114">
        <f>+F170/$D$170*100</f>
        <v>50.10989010989011</v>
      </c>
      <c r="H170" s="131">
        <v>454</v>
      </c>
      <c r="I170" s="114">
        <f>+H170/$D$170*100</f>
        <v>49.89010989010989</v>
      </c>
      <c r="L170" s="120"/>
      <c r="M170" s="120"/>
      <c r="N170" s="125"/>
      <c r="O170" s="125"/>
      <c r="P170" s="125"/>
      <c r="Q170" s="120"/>
      <c r="R170" s="120"/>
    </row>
    <row r="171" spans="2:18" ht="13.5">
      <c r="B171" s="121"/>
      <c r="C171" s="134" t="s">
        <v>116</v>
      </c>
      <c r="D171" s="129">
        <v>891</v>
      </c>
      <c r="E171" s="113">
        <f>+D171/$D$170*100</f>
        <v>97.91208791208791</v>
      </c>
      <c r="F171" s="129">
        <v>442</v>
      </c>
      <c r="G171" s="113">
        <f>+F171/$D$170*100</f>
        <v>48.57142857142857</v>
      </c>
      <c r="H171" s="129">
        <v>449</v>
      </c>
      <c r="I171" s="113">
        <f>+H171/$D$170*100</f>
        <v>49.34065934065934</v>
      </c>
      <c r="L171" s="120"/>
      <c r="M171" s="98"/>
      <c r="N171" s="98"/>
      <c r="O171" s="120"/>
      <c r="P171" s="120"/>
      <c r="Q171" s="120"/>
      <c r="R171" s="120"/>
    </row>
    <row r="172" spans="2:18" ht="13.5">
      <c r="B172" s="121"/>
      <c r="C172" s="134" t="s">
        <v>117</v>
      </c>
      <c r="D172" s="129">
        <v>19</v>
      </c>
      <c r="E172" s="113">
        <f>+D172/$D$170*100</f>
        <v>2.0879120879120876</v>
      </c>
      <c r="F172" s="129">
        <v>14</v>
      </c>
      <c r="G172" s="113">
        <f>+F172/$D$170*100</f>
        <v>1.5384615384615385</v>
      </c>
      <c r="H172" s="129">
        <v>5</v>
      </c>
      <c r="I172" s="113">
        <f>+H172/$D$170*100</f>
        <v>0.5494505494505495</v>
      </c>
      <c r="L172" s="120"/>
      <c r="M172" s="98"/>
      <c r="N172" s="98"/>
      <c r="O172" s="98"/>
      <c r="P172" s="120"/>
      <c r="Q172" s="120"/>
      <c r="R172" s="120"/>
    </row>
    <row r="173" spans="2:18" ht="13.5">
      <c r="B173" s="127">
        <v>2005</v>
      </c>
      <c r="C173" s="75" t="s">
        <v>1</v>
      </c>
      <c r="D173" s="131">
        <v>931</v>
      </c>
      <c r="E173" s="114">
        <f>+D173/$D$173*100</f>
        <v>100</v>
      </c>
      <c r="F173" s="131">
        <v>490</v>
      </c>
      <c r="G173" s="114">
        <f>+F173/$D$173*100</f>
        <v>52.63157894736842</v>
      </c>
      <c r="H173" s="131">
        <v>441</v>
      </c>
      <c r="I173" s="114">
        <f>+H173/$D$173*100</f>
        <v>47.368421052631575</v>
      </c>
      <c r="L173" s="120"/>
      <c r="M173" s="98"/>
      <c r="N173" s="98"/>
      <c r="O173" s="98"/>
      <c r="P173" s="120"/>
      <c r="Q173" s="120"/>
      <c r="R173" s="120"/>
    </row>
    <row r="174" spans="2:18" ht="13.5">
      <c r="B174" s="127"/>
      <c r="C174" s="74" t="s">
        <v>116</v>
      </c>
      <c r="D174" s="129">
        <v>899</v>
      </c>
      <c r="E174" s="113">
        <f>+D174/$D$173*100</f>
        <v>96.56283566058002</v>
      </c>
      <c r="F174" s="129">
        <v>475</v>
      </c>
      <c r="G174" s="113">
        <f>+F174/$D$173*100</f>
        <v>51.02040816326531</v>
      </c>
      <c r="H174" s="129">
        <v>424</v>
      </c>
      <c r="I174" s="113">
        <f>+H174/$D$173*100</f>
        <v>45.54242749731471</v>
      </c>
      <c r="L174" s="120"/>
      <c r="M174" s="86"/>
      <c r="N174" s="86"/>
      <c r="O174" s="86"/>
      <c r="P174" s="120"/>
      <c r="Q174" s="120"/>
      <c r="R174" s="120"/>
    </row>
    <row r="175" spans="2:16" ht="13.5">
      <c r="B175" s="127"/>
      <c r="C175" s="74" t="s">
        <v>117</v>
      </c>
      <c r="D175" s="129">
        <v>32</v>
      </c>
      <c r="E175" s="113">
        <f>+D175/$D$173*100</f>
        <v>3.4371643394199785</v>
      </c>
      <c r="F175" s="129">
        <v>15</v>
      </c>
      <c r="G175" s="113">
        <f>+F175/$D$173*100</f>
        <v>1.611170784103115</v>
      </c>
      <c r="H175" s="129">
        <v>17</v>
      </c>
      <c r="I175" s="113">
        <f>+H175/$D$173*100</f>
        <v>1.8259935553168638</v>
      </c>
      <c r="O175" s="84"/>
      <c r="P175" s="84"/>
    </row>
    <row r="176" spans="2:9" ht="13.5">
      <c r="B176" s="121">
        <v>2006</v>
      </c>
      <c r="C176" s="124" t="s">
        <v>1</v>
      </c>
      <c r="D176" s="131">
        <v>855</v>
      </c>
      <c r="E176" s="114">
        <f>+D176/$D$176*100</f>
        <v>100</v>
      </c>
      <c r="F176" s="131">
        <v>440</v>
      </c>
      <c r="G176" s="114">
        <f>+F176/$D$176*100</f>
        <v>51.461988304093566</v>
      </c>
      <c r="H176" s="131">
        <v>415</v>
      </c>
      <c r="I176" s="114">
        <f>+H176/$D$176*100</f>
        <v>48.53801169590643</v>
      </c>
    </row>
    <row r="177" spans="2:9" ht="13.5">
      <c r="B177" s="121"/>
      <c r="C177" s="133" t="s">
        <v>116</v>
      </c>
      <c r="D177" s="129">
        <v>842</v>
      </c>
      <c r="E177" s="113">
        <f>+D177/$D$176*100</f>
        <v>98.47953216374269</v>
      </c>
      <c r="F177" s="129">
        <v>432</v>
      </c>
      <c r="G177" s="113">
        <f>+F177/$D$176*100</f>
        <v>50.526315789473685</v>
      </c>
      <c r="H177" s="129">
        <v>410</v>
      </c>
      <c r="I177" s="113">
        <f>+H177/$D$176*100</f>
        <v>47.953216374269005</v>
      </c>
    </row>
    <row r="178" spans="2:9" ht="13.5">
      <c r="B178" s="121"/>
      <c r="C178" s="133" t="s">
        <v>117</v>
      </c>
      <c r="D178" s="129">
        <v>13</v>
      </c>
      <c r="E178" s="113">
        <f>+D178/$D$176*100</f>
        <v>1.5204678362573099</v>
      </c>
      <c r="F178" s="129">
        <v>8</v>
      </c>
      <c r="G178" s="113">
        <f>+F178/$D$176*100</f>
        <v>0.9356725146198831</v>
      </c>
      <c r="H178" s="129">
        <v>5</v>
      </c>
      <c r="I178" s="113">
        <f>+H178/$D$176*100</f>
        <v>0.5847953216374269</v>
      </c>
    </row>
    <row r="179" spans="2:9" ht="13.5">
      <c r="B179" s="121">
        <v>2007</v>
      </c>
      <c r="C179" s="124" t="s">
        <v>1</v>
      </c>
      <c r="D179" s="118">
        <v>896</v>
      </c>
      <c r="E179" s="114">
        <f>+D179/$D$179*100</f>
        <v>100</v>
      </c>
      <c r="F179" s="118">
        <v>460</v>
      </c>
      <c r="G179" s="114">
        <f>+F179/$D$179*100</f>
        <v>51.33928571428571</v>
      </c>
      <c r="H179" s="118">
        <v>436</v>
      </c>
      <c r="I179" s="114">
        <f>+H179/$D$179*100</f>
        <v>48.660714285714285</v>
      </c>
    </row>
    <row r="180" spans="2:9" ht="13.5">
      <c r="B180" s="121"/>
      <c r="C180" s="133" t="s">
        <v>116</v>
      </c>
      <c r="D180" s="92">
        <v>853</v>
      </c>
      <c r="E180" s="113">
        <f>+D180/$D$179*100</f>
        <v>95.20089285714286</v>
      </c>
      <c r="F180" s="92">
        <v>439</v>
      </c>
      <c r="G180" s="113">
        <f>+F180/$D$179*100</f>
        <v>48.995535714285715</v>
      </c>
      <c r="H180" s="92">
        <v>414</v>
      </c>
      <c r="I180" s="113">
        <f>+H180/$D$179*100</f>
        <v>46.205357142857146</v>
      </c>
    </row>
    <row r="181" spans="2:9" ht="13.5">
      <c r="B181" s="121"/>
      <c r="C181" s="133" t="s">
        <v>117</v>
      </c>
      <c r="D181" s="92">
        <v>43</v>
      </c>
      <c r="E181" s="113">
        <f>+D181/$D$179*100</f>
        <v>4.799107142857143</v>
      </c>
      <c r="F181" s="92">
        <v>21</v>
      </c>
      <c r="G181" s="113">
        <f>+F181/$D$179*100</f>
        <v>2.34375</v>
      </c>
      <c r="H181" s="92">
        <v>22</v>
      </c>
      <c r="I181" s="113">
        <f>+H181/$D$179*100</f>
        <v>2.455357142857143</v>
      </c>
    </row>
    <row r="182" spans="2:9" ht="13.5">
      <c r="B182" s="121">
        <v>2008</v>
      </c>
      <c r="C182" s="124" t="s">
        <v>1</v>
      </c>
      <c r="D182" s="89">
        <v>813</v>
      </c>
      <c r="E182" s="114">
        <f>+D182/$D$182*100</f>
        <v>100</v>
      </c>
      <c r="F182" s="89">
        <v>428</v>
      </c>
      <c r="G182" s="114">
        <f>+F182/$D$182*100</f>
        <v>52.64452644526445</v>
      </c>
      <c r="H182" s="89">
        <v>385</v>
      </c>
      <c r="I182" s="114">
        <f>+H182/$D$182*100</f>
        <v>47.35547355473555</v>
      </c>
    </row>
    <row r="183" spans="2:9" ht="13.5">
      <c r="B183" s="121"/>
      <c r="C183" s="133" t="s">
        <v>116</v>
      </c>
      <c r="D183" s="36">
        <v>783</v>
      </c>
      <c r="E183" s="113">
        <f aca="true" t="shared" si="8" ref="E183:G184">+D183/$D$182*100</f>
        <v>96.30996309963099</v>
      </c>
      <c r="F183" s="36">
        <v>414</v>
      </c>
      <c r="G183" s="113">
        <f t="shared" si="8"/>
        <v>50.92250922509225</v>
      </c>
      <c r="H183" s="36">
        <v>369</v>
      </c>
      <c r="I183" s="113">
        <f>+H183/$D$182*100</f>
        <v>45.38745387453875</v>
      </c>
    </row>
    <row r="184" spans="2:9" ht="13.5">
      <c r="B184" s="121"/>
      <c r="C184" s="133" t="s">
        <v>117</v>
      </c>
      <c r="D184" s="36">
        <v>30</v>
      </c>
      <c r="E184" s="113">
        <f t="shared" si="8"/>
        <v>3.6900369003690034</v>
      </c>
      <c r="F184" s="36">
        <v>14</v>
      </c>
      <c r="G184" s="113">
        <f t="shared" si="8"/>
        <v>1.7220172201722017</v>
      </c>
      <c r="H184" s="36">
        <v>16</v>
      </c>
      <c r="I184" s="113">
        <f>+H184/$D$182*100</f>
        <v>1.968019680196802</v>
      </c>
    </row>
    <row r="185" ht="13.5">
      <c r="B185" s="96" t="s">
        <v>106</v>
      </c>
    </row>
    <row r="186" ht="13.5">
      <c r="B186" s="96" t="s">
        <v>107</v>
      </c>
    </row>
  </sheetData>
  <mergeCells count="93">
    <mergeCell ref="B96:D96"/>
    <mergeCell ref="J84:J87"/>
    <mergeCell ref="K84:M84"/>
    <mergeCell ref="K85:M85"/>
    <mergeCell ref="K86:M86"/>
    <mergeCell ref="K87:M87"/>
    <mergeCell ref="J80:J83"/>
    <mergeCell ref="K80:M80"/>
    <mergeCell ref="K81:M81"/>
    <mergeCell ref="K82:M82"/>
    <mergeCell ref="K83:M83"/>
    <mergeCell ref="N74:P74"/>
    <mergeCell ref="J76:J79"/>
    <mergeCell ref="K76:M76"/>
    <mergeCell ref="K77:M77"/>
    <mergeCell ref="K78:M78"/>
    <mergeCell ref="K79:M79"/>
    <mergeCell ref="C93:E93"/>
    <mergeCell ref="C94:E94"/>
    <mergeCell ref="C95:E95"/>
    <mergeCell ref="F74:H74"/>
    <mergeCell ref="C89:E89"/>
    <mergeCell ref="C90:E90"/>
    <mergeCell ref="C91:E91"/>
    <mergeCell ref="C92:E92"/>
    <mergeCell ref="C85:E85"/>
    <mergeCell ref="C86:E86"/>
    <mergeCell ref="C87:E87"/>
    <mergeCell ref="C88:E88"/>
    <mergeCell ref="C81:E81"/>
    <mergeCell ref="C82:E82"/>
    <mergeCell ref="C83:E83"/>
    <mergeCell ref="C84:E84"/>
    <mergeCell ref="C79:E79"/>
    <mergeCell ref="C74:E75"/>
    <mergeCell ref="C76:E76"/>
    <mergeCell ref="C80:E80"/>
    <mergeCell ref="B80:B83"/>
    <mergeCell ref="B84:B87"/>
    <mergeCell ref="B88:B91"/>
    <mergeCell ref="B92:B95"/>
    <mergeCell ref="B70:Q70"/>
    <mergeCell ref="B71:Q71"/>
    <mergeCell ref="B72:Q72"/>
    <mergeCell ref="B74:B75"/>
    <mergeCell ref="K74:M75"/>
    <mergeCell ref="B176:B178"/>
    <mergeCell ref="B160:I160"/>
    <mergeCell ref="B179:B181"/>
    <mergeCell ref="B182:B184"/>
    <mergeCell ref="D162:E162"/>
    <mergeCell ref="F162:G162"/>
    <mergeCell ref="H162:I162"/>
    <mergeCell ref="C162:C163"/>
    <mergeCell ref="B162:B163"/>
    <mergeCell ref="B164:B166"/>
    <mergeCell ref="B167:B169"/>
    <mergeCell ref="B170:B172"/>
    <mergeCell ref="B173:B175"/>
    <mergeCell ref="B158:I158"/>
    <mergeCell ref="B159:I159"/>
    <mergeCell ref="B22:D22"/>
    <mergeCell ref="B7:M7"/>
    <mergeCell ref="K40:L40"/>
    <mergeCell ref="C41:D41"/>
    <mergeCell ref="E41:F41"/>
    <mergeCell ref="G41:H41"/>
    <mergeCell ref="I41:J41"/>
    <mergeCell ref="K41:L41"/>
    <mergeCell ref="C40:D40"/>
    <mergeCell ref="E40:F40"/>
    <mergeCell ref="G40:H40"/>
    <mergeCell ref="I40:J40"/>
    <mergeCell ref="I29:J29"/>
    <mergeCell ref="K29:L29"/>
    <mergeCell ref="K39:L39"/>
    <mergeCell ref="C39:D39"/>
    <mergeCell ref="E39:F39"/>
    <mergeCell ref="G39:H39"/>
    <mergeCell ref="I39:J39"/>
    <mergeCell ref="B29:B30"/>
    <mergeCell ref="C29:D29"/>
    <mergeCell ref="E29:F29"/>
    <mergeCell ref="G29:H29"/>
    <mergeCell ref="B2:N2"/>
    <mergeCell ref="B3:N3"/>
    <mergeCell ref="B4:N4"/>
    <mergeCell ref="B51:G51"/>
    <mergeCell ref="B76:B79"/>
    <mergeCell ref="C77:E77"/>
    <mergeCell ref="C78:E78"/>
    <mergeCell ref="J74:J75"/>
    <mergeCell ref="B130:K130"/>
  </mergeCells>
  <printOptions/>
  <pageMargins left="0.27" right="0.26" top="0.35" bottom="0.62" header="0" footer="0"/>
  <pageSetup horizontalDpi="300" verticalDpi="300" orientation="portrait" paperSize="5" scale="75" r:id="rId2"/>
  <rowBreaks count="1" manualBreakCount="1">
    <brk id="12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89"/>
  <sheetViews>
    <sheetView workbookViewId="0" topLeftCell="A1">
      <selection activeCell="B2" sqref="B2:I2"/>
    </sheetView>
  </sheetViews>
  <sheetFormatPr defaultColWidth="11.421875" defaultRowHeight="12.75"/>
  <cols>
    <col min="1" max="1" width="11.421875" style="18" customWidth="1"/>
    <col min="2" max="2" width="4.28125" style="18" bestFit="1" customWidth="1"/>
    <col min="3" max="3" width="9.8515625" style="18" bestFit="1" customWidth="1"/>
    <col min="4" max="4" width="11.140625" style="18" bestFit="1" customWidth="1"/>
    <col min="5" max="7" width="11.421875" style="18" customWidth="1"/>
    <col min="8" max="8" width="8.00390625" style="18" bestFit="1" customWidth="1"/>
    <col min="9" max="9" width="8.140625" style="18" customWidth="1"/>
    <col min="10" max="10" width="3.57421875" style="18" bestFit="1" customWidth="1"/>
    <col min="11" max="16384" width="11.421875" style="18" customWidth="1"/>
  </cols>
  <sheetData>
    <row r="1" ht="26.25" customHeight="1"/>
    <row r="2" spans="2:10" ht="34.5" customHeight="1">
      <c r="B2" s="40" t="s">
        <v>88</v>
      </c>
      <c r="C2" s="40"/>
      <c r="D2" s="40"/>
      <c r="E2" s="40"/>
      <c r="F2" s="40"/>
      <c r="G2" s="40"/>
      <c r="H2" s="40"/>
      <c r="I2" s="40"/>
      <c r="J2" s="20"/>
    </row>
    <row r="3" spans="2:10" ht="12.75">
      <c r="B3" s="46" t="s">
        <v>50</v>
      </c>
      <c r="C3" s="46"/>
      <c r="D3" s="46"/>
      <c r="E3" s="46"/>
      <c r="F3" s="46"/>
      <c r="G3" s="46"/>
      <c r="H3" s="46"/>
      <c r="I3" s="46"/>
      <c r="J3" s="46"/>
    </row>
    <row r="4" spans="2:10" ht="12.75">
      <c r="B4" s="41" t="s">
        <v>71</v>
      </c>
      <c r="C4" s="41"/>
      <c r="D4" s="41"/>
      <c r="E4" s="41"/>
      <c r="F4" s="41"/>
      <c r="G4" s="41"/>
      <c r="H4" s="41"/>
      <c r="I4" s="41"/>
      <c r="J4" s="41"/>
    </row>
    <row r="6" spans="2:9" s="1" customFormat="1" ht="12.75">
      <c r="B6" s="45" t="s">
        <v>17</v>
      </c>
      <c r="C6" s="47" t="s">
        <v>41</v>
      </c>
      <c r="D6" s="45" t="s">
        <v>24</v>
      </c>
      <c r="E6" s="45"/>
      <c r="F6" s="45"/>
      <c r="G6" s="45"/>
      <c r="H6" s="45"/>
      <c r="I6" s="45"/>
    </row>
    <row r="7" spans="2:9" s="1" customFormat="1" ht="38.25">
      <c r="B7" s="45"/>
      <c r="C7" s="47"/>
      <c r="D7" s="16" t="s">
        <v>26</v>
      </c>
      <c r="E7" s="16" t="s">
        <v>28</v>
      </c>
      <c r="F7" s="16" t="s">
        <v>87</v>
      </c>
      <c r="G7" s="16" t="s">
        <v>30</v>
      </c>
      <c r="H7" s="9" t="s">
        <v>31</v>
      </c>
      <c r="I7" s="9" t="s">
        <v>1</v>
      </c>
    </row>
    <row r="8" spans="2:9" s="1" customFormat="1" ht="12.75">
      <c r="B8" s="42">
        <v>2001</v>
      </c>
      <c r="C8" s="10" t="s">
        <v>39</v>
      </c>
      <c r="D8" s="5">
        <v>0</v>
      </c>
      <c r="E8" s="5">
        <v>0</v>
      </c>
      <c r="F8" s="5">
        <v>1</v>
      </c>
      <c r="G8" s="5">
        <v>0</v>
      </c>
      <c r="H8" s="5">
        <v>0</v>
      </c>
      <c r="I8" s="5">
        <f>+D8+E8+F8+G8+H8</f>
        <v>1</v>
      </c>
    </row>
    <row r="9" spans="2:9" s="1" customFormat="1" ht="12.75">
      <c r="B9" s="43"/>
      <c r="C9" s="10" t="s">
        <v>38</v>
      </c>
      <c r="D9" s="5">
        <v>1</v>
      </c>
      <c r="E9" s="5">
        <v>1</v>
      </c>
      <c r="F9" s="5">
        <v>147</v>
      </c>
      <c r="G9" s="5">
        <v>1</v>
      </c>
      <c r="H9" s="5">
        <v>0</v>
      </c>
      <c r="I9" s="5">
        <f aca="true" t="shared" si="0" ref="I9:I72">+D9+E9+F9+G9+H9</f>
        <v>150</v>
      </c>
    </row>
    <row r="10" spans="2:9" s="1" customFormat="1" ht="12.75">
      <c r="B10" s="43"/>
      <c r="C10" s="10" t="s">
        <v>37</v>
      </c>
      <c r="D10" s="5">
        <v>13</v>
      </c>
      <c r="E10" s="5">
        <v>0</v>
      </c>
      <c r="F10" s="5">
        <v>225</v>
      </c>
      <c r="G10" s="5">
        <v>8</v>
      </c>
      <c r="H10" s="5">
        <v>0</v>
      </c>
      <c r="I10" s="5">
        <f t="shared" si="0"/>
        <v>246</v>
      </c>
    </row>
    <row r="11" spans="2:9" s="1" customFormat="1" ht="12.75">
      <c r="B11" s="43"/>
      <c r="C11" s="10" t="s">
        <v>36</v>
      </c>
      <c r="D11" s="5">
        <v>10</v>
      </c>
      <c r="E11" s="5">
        <v>1</v>
      </c>
      <c r="F11" s="5">
        <v>199</v>
      </c>
      <c r="G11" s="5">
        <v>3</v>
      </c>
      <c r="H11" s="5">
        <v>0</v>
      </c>
      <c r="I11" s="5">
        <f t="shared" si="0"/>
        <v>213</v>
      </c>
    </row>
    <row r="12" spans="2:9" s="1" customFormat="1" ht="12.75">
      <c r="B12" s="43"/>
      <c r="C12" s="10" t="s">
        <v>35</v>
      </c>
      <c r="D12" s="5">
        <v>7</v>
      </c>
      <c r="E12" s="5">
        <v>0</v>
      </c>
      <c r="F12" s="5">
        <v>207</v>
      </c>
      <c r="G12" s="5">
        <v>7</v>
      </c>
      <c r="H12" s="5">
        <v>0</v>
      </c>
      <c r="I12" s="5">
        <f t="shared" si="0"/>
        <v>221</v>
      </c>
    </row>
    <row r="13" spans="2:9" s="1" customFormat="1" ht="12.75">
      <c r="B13" s="43"/>
      <c r="C13" s="10" t="s">
        <v>34</v>
      </c>
      <c r="D13" s="5">
        <v>2</v>
      </c>
      <c r="E13" s="5">
        <v>1</v>
      </c>
      <c r="F13" s="5">
        <v>84</v>
      </c>
      <c r="G13" s="5">
        <v>3</v>
      </c>
      <c r="H13" s="5">
        <v>0</v>
      </c>
      <c r="I13" s="5">
        <f t="shared" si="0"/>
        <v>90</v>
      </c>
    </row>
    <row r="14" spans="2:9" s="1" customFormat="1" ht="12.75">
      <c r="B14" s="43"/>
      <c r="C14" s="10" t="s">
        <v>33</v>
      </c>
      <c r="D14" s="5">
        <v>0</v>
      </c>
      <c r="E14" s="5">
        <v>0</v>
      </c>
      <c r="F14" s="5">
        <v>19</v>
      </c>
      <c r="G14" s="5">
        <v>2</v>
      </c>
      <c r="H14" s="5">
        <v>0</v>
      </c>
      <c r="I14" s="5">
        <f t="shared" si="0"/>
        <v>21</v>
      </c>
    </row>
    <row r="15" spans="2:9" s="1" customFormat="1" ht="12.75">
      <c r="B15" s="43"/>
      <c r="C15" s="10" t="s">
        <v>32</v>
      </c>
      <c r="D15" s="5">
        <v>0</v>
      </c>
      <c r="E15" s="5">
        <v>0</v>
      </c>
      <c r="F15" s="5">
        <v>5</v>
      </c>
      <c r="G15" s="5">
        <v>1</v>
      </c>
      <c r="H15" s="5">
        <v>0</v>
      </c>
      <c r="I15" s="5">
        <f t="shared" si="0"/>
        <v>6</v>
      </c>
    </row>
    <row r="16" spans="2:9" s="1" customFormat="1" ht="12.75">
      <c r="B16" s="44"/>
      <c r="C16" s="28" t="s">
        <v>1</v>
      </c>
      <c r="D16" s="30">
        <v>33</v>
      </c>
      <c r="E16" s="30">
        <v>3</v>
      </c>
      <c r="F16" s="30">
        <v>887</v>
      </c>
      <c r="G16" s="30">
        <v>25</v>
      </c>
      <c r="H16" s="30">
        <v>0</v>
      </c>
      <c r="I16" s="30">
        <f t="shared" si="0"/>
        <v>948</v>
      </c>
    </row>
    <row r="17" spans="2:9" ht="12.75">
      <c r="B17" s="42">
        <v>2002</v>
      </c>
      <c r="C17" s="10" t="s">
        <v>39</v>
      </c>
      <c r="D17" s="5">
        <v>0</v>
      </c>
      <c r="E17" s="5">
        <v>4</v>
      </c>
      <c r="F17" s="5">
        <v>0</v>
      </c>
      <c r="G17" s="5">
        <v>0</v>
      </c>
      <c r="H17" s="5">
        <v>0</v>
      </c>
      <c r="I17" s="5">
        <f t="shared" si="0"/>
        <v>4</v>
      </c>
    </row>
    <row r="18" spans="2:10" ht="12.75">
      <c r="B18" s="43"/>
      <c r="C18" s="10" t="s">
        <v>38</v>
      </c>
      <c r="D18" s="5">
        <v>9</v>
      </c>
      <c r="E18" s="5">
        <v>136</v>
      </c>
      <c r="F18" s="5">
        <v>10</v>
      </c>
      <c r="G18" s="5">
        <v>0</v>
      </c>
      <c r="H18" s="5">
        <v>0</v>
      </c>
      <c r="I18" s="5">
        <f t="shared" si="0"/>
        <v>155</v>
      </c>
      <c r="J18" s="1"/>
    </row>
    <row r="19" spans="2:9" ht="12.75">
      <c r="B19" s="43"/>
      <c r="C19" s="10" t="s">
        <v>37</v>
      </c>
      <c r="D19" s="5">
        <v>51</v>
      </c>
      <c r="E19" s="5">
        <v>226</v>
      </c>
      <c r="F19" s="5">
        <v>14</v>
      </c>
      <c r="G19" s="5">
        <v>1</v>
      </c>
      <c r="H19" s="5">
        <v>0</v>
      </c>
      <c r="I19" s="5">
        <f t="shared" si="0"/>
        <v>292</v>
      </c>
    </row>
    <row r="20" spans="2:9" ht="12.75">
      <c r="B20" s="43"/>
      <c r="C20" s="10" t="s">
        <v>36</v>
      </c>
      <c r="D20" s="5">
        <v>48</v>
      </c>
      <c r="E20" s="5">
        <v>165</v>
      </c>
      <c r="F20" s="5">
        <v>4</v>
      </c>
      <c r="G20" s="5">
        <v>0</v>
      </c>
      <c r="H20" s="5">
        <v>0</v>
      </c>
      <c r="I20" s="5">
        <f t="shared" si="0"/>
        <v>217</v>
      </c>
    </row>
    <row r="21" spans="2:9" ht="12.75">
      <c r="B21" s="43"/>
      <c r="C21" s="10" t="s">
        <v>35</v>
      </c>
      <c r="D21" s="5">
        <v>28</v>
      </c>
      <c r="E21" s="5">
        <v>170</v>
      </c>
      <c r="F21" s="5">
        <v>6</v>
      </c>
      <c r="G21" s="5">
        <v>1</v>
      </c>
      <c r="H21" s="5">
        <v>0</v>
      </c>
      <c r="I21" s="5">
        <f t="shared" si="0"/>
        <v>205</v>
      </c>
    </row>
    <row r="22" spans="2:9" ht="12.75">
      <c r="B22" s="43"/>
      <c r="C22" s="10" t="s">
        <v>34</v>
      </c>
      <c r="D22" s="5">
        <v>14</v>
      </c>
      <c r="E22" s="5">
        <v>85</v>
      </c>
      <c r="F22" s="5">
        <v>0</v>
      </c>
      <c r="G22" s="5">
        <v>0</v>
      </c>
      <c r="H22" s="5">
        <v>0</v>
      </c>
      <c r="I22" s="5">
        <f t="shared" si="0"/>
        <v>99</v>
      </c>
    </row>
    <row r="23" spans="2:9" ht="12.75">
      <c r="B23" s="43"/>
      <c r="C23" s="10" t="s">
        <v>33</v>
      </c>
      <c r="D23" s="5">
        <v>2</v>
      </c>
      <c r="E23" s="5">
        <v>16</v>
      </c>
      <c r="F23" s="5">
        <v>0</v>
      </c>
      <c r="G23" s="5">
        <v>0</v>
      </c>
      <c r="H23" s="5">
        <v>0</v>
      </c>
      <c r="I23" s="5">
        <f t="shared" si="0"/>
        <v>18</v>
      </c>
    </row>
    <row r="24" spans="2:9" ht="12.75">
      <c r="B24" s="43"/>
      <c r="C24" s="10" t="s">
        <v>32</v>
      </c>
      <c r="D24" s="5">
        <v>0</v>
      </c>
      <c r="E24" s="5">
        <v>1</v>
      </c>
      <c r="F24" s="5">
        <v>0</v>
      </c>
      <c r="G24" s="5">
        <v>0</v>
      </c>
      <c r="H24" s="5">
        <v>0</v>
      </c>
      <c r="I24" s="5">
        <f t="shared" si="0"/>
        <v>1</v>
      </c>
    </row>
    <row r="25" spans="2:9" ht="12.75">
      <c r="B25" s="44"/>
      <c r="C25" s="9" t="s">
        <v>1</v>
      </c>
      <c r="D25" s="7">
        <v>152</v>
      </c>
      <c r="E25" s="7">
        <v>803</v>
      </c>
      <c r="F25" s="7">
        <v>34</v>
      </c>
      <c r="G25" s="7">
        <v>2</v>
      </c>
      <c r="H25" s="7">
        <v>0</v>
      </c>
      <c r="I25" s="7">
        <f t="shared" si="0"/>
        <v>991</v>
      </c>
    </row>
    <row r="26" spans="2:9" ht="12.75">
      <c r="B26" s="42">
        <v>2003</v>
      </c>
      <c r="C26" s="10" t="s">
        <v>39</v>
      </c>
      <c r="D26" s="5">
        <v>0</v>
      </c>
      <c r="E26" s="5">
        <v>0</v>
      </c>
      <c r="F26" s="5">
        <v>5</v>
      </c>
      <c r="G26" s="31">
        <v>0</v>
      </c>
      <c r="H26" s="31">
        <v>0</v>
      </c>
      <c r="I26" s="5">
        <f t="shared" si="0"/>
        <v>5</v>
      </c>
    </row>
    <row r="27" spans="2:10" ht="12.75">
      <c r="B27" s="43"/>
      <c r="C27" s="10" t="s">
        <v>38</v>
      </c>
      <c r="D27" s="5">
        <v>10</v>
      </c>
      <c r="E27" s="5">
        <v>5</v>
      </c>
      <c r="F27" s="5">
        <v>162</v>
      </c>
      <c r="G27" s="31">
        <v>0</v>
      </c>
      <c r="H27" s="31">
        <v>0</v>
      </c>
      <c r="I27" s="5">
        <f t="shared" si="0"/>
        <v>177</v>
      </c>
      <c r="J27" s="1"/>
    </row>
    <row r="28" spans="2:9" ht="12.75">
      <c r="B28" s="43"/>
      <c r="C28" s="10" t="s">
        <v>37</v>
      </c>
      <c r="D28" s="5">
        <v>59</v>
      </c>
      <c r="E28" s="5">
        <v>2</v>
      </c>
      <c r="F28" s="5">
        <v>228</v>
      </c>
      <c r="G28" s="31">
        <v>0</v>
      </c>
      <c r="H28" s="31">
        <v>0</v>
      </c>
      <c r="I28" s="5">
        <f t="shared" si="0"/>
        <v>289</v>
      </c>
    </row>
    <row r="29" spans="2:9" ht="12.75">
      <c r="B29" s="43"/>
      <c r="C29" s="10" t="s">
        <v>36</v>
      </c>
      <c r="D29" s="5">
        <v>37</v>
      </c>
      <c r="E29" s="5">
        <v>5</v>
      </c>
      <c r="F29" s="5">
        <v>177</v>
      </c>
      <c r="G29" s="31">
        <v>0</v>
      </c>
      <c r="H29" s="31">
        <v>0</v>
      </c>
      <c r="I29" s="5">
        <f t="shared" si="0"/>
        <v>219</v>
      </c>
    </row>
    <row r="30" spans="2:9" ht="12.75">
      <c r="B30" s="43"/>
      <c r="C30" s="10" t="s">
        <v>35</v>
      </c>
      <c r="D30" s="5">
        <v>24</v>
      </c>
      <c r="E30" s="5">
        <v>2</v>
      </c>
      <c r="F30" s="5">
        <v>162</v>
      </c>
      <c r="G30" s="31">
        <v>0</v>
      </c>
      <c r="H30" s="31">
        <v>0</v>
      </c>
      <c r="I30" s="5">
        <f t="shared" si="0"/>
        <v>188</v>
      </c>
    </row>
    <row r="31" spans="2:9" ht="12.75">
      <c r="B31" s="43"/>
      <c r="C31" s="10" t="s">
        <v>34</v>
      </c>
      <c r="D31" s="5">
        <v>9</v>
      </c>
      <c r="E31" s="5">
        <v>2</v>
      </c>
      <c r="F31" s="5">
        <v>80</v>
      </c>
      <c r="G31" s="31">
        <v>0</v>
      </c>
      <c r="H31" s="31">
        <v>0</v>
      </c>
      <c r="I31" s="5">
        <f t="shared" si="0"/>
        <v>91</v>
      </c>
    </row>
    <row r="32" spans="2:9" ht="12.75">
      <c r="B32" s="43"/>
      <c r="C32" s="10" t="s">
        <v>33</v>
      </c>
      <c r="D32" s="5">
        <v>2</v>
      </c>
      <c r="E32" s="5">
        <v>0</v>
      </c>
      <c r="F32" s="5">
        <v>14</v>
      </c>
      <c r="G32" s="31">
        <v>0</v>
      </c>
      <c r="H32" s="31">
        <v>0</v>
      </c>
      <c r="I32" s="5">
        <f t="shared" si="0"/>
        <v>16</v>
      </c>
    </row>
    <row r="33" spans="2:9" ht="12.75">
      <c r="B33" s="43"/>
      <c r="C33" s="10" t="s">
        <v>32</v>
      </c>
      <c r="D33" s="5">
        <v>1</v>
      </c>
      <c r="E33" s="5">
        <v>0</v>
      </c>
      <c r="F33" s="5">
        <v>1</v>
      </c>
      <c r="G33" s="31">
        <v>0</v>
      </c>
      <c r="H33" s="31">
        <v>0</v>
      </c>
      <c r="I33" s="5">
        <f t="shared" si="0"/>
        <v>2</v>
      </c>
    </row>
    <row r="34" spans="2:9" ht="12.75">
      <c r="B34" s="44"/>
      <c r="C34" s="9" t="s">
        <v>1</v>
      </c>
      <c r="D34" s="7">
        <v>142</v>
      </c>
      <c r="E34" s="7">
        <v>16</v>
      </c>
      <c r="F34" s="7">
        <v>829</v>
      </c>
      <c r="G34" s="17">
        <v>0</v>
      </c>
      <c r="H34" s="17">
        <v>0</v>
      </c>
      <c r="I34" s="7">
        <f t="shared" si="0"/>
        <v>987</v>
      </c>
    </row>
    <row r="35" spans="2:9" ht="12.75">
      <c r="B35" s="42">
        <v>2004</v>
      </c>
      <c r="C35" s="10" t="s">
        <v>39</v>
      </c>
      <c r="D35" s="5">
        <v>0</v>
      </c>
      <c r="E35" s="5">
        <v>0</v>
      </c>
      <c r="F35" s="5">
        <v>5</v>
      </c>
      <c r="G35" s="31">
        <v>0</v>
      </c>
      <c r="H35" s="31">
        <v>0</v>
      </c>
      <c r="I35" s="5">
        <f t="shared" si="0"/>
        <v>5</v>
      </c>
    </row>
    <row r="36" spans="2:10" ht="12.75">
      <c r="B36" s="43"/>
      <c r="C36" s="10" t="s">
        <v>38</v>
      </c>
      <c r="D36" s="5">
        <v>7</v>
      </c>
      <c r="E36" s="5">
        <v>2</v>
      </c>
      <c r="F36" s="5">
        <v>155</v>
      </c>
      <c r="G36" s="31">
        <v>0</v>
      </c>
      <c r="H36" s="31">
        <v>0</v>
      </c>
      <c r="I36" s="5">
        <f t="shared" si="0"/>
        <v>164</v>
      </c>
      <c r="J36" s="1"/>
    </row>
    <row r="37" spans="2:9" ht="12.75">
      <c r="B37" s="43"/>
      <c r="C37" s="10" t="s">
        <v>37</v>
      </c>
      <c r="D37" s="5">
        <v>27</v>
      </c>
      <c r="E37" s="5">
        <v>6</v>
      </c>
      <c r="F37" s="5">
        <v>235</v>
      </c>
      <c r="G37" s="31">
        <v>0</v>
      </c>
      <c r="H37" s="31">
        <v>0</v>
      </c>
      <c r="I37" s="5">
        <f t="shared" si="0"/>
        <v>268</v>
      </c>
    </row>
    <row r="38" spans="2:9" ht="12.75">
      <c r="B38" s="43"/>
      <c r="C38" s="10" t="s">
        <v>36</v>
      </c>
      <c r="D38" s="5">
        <v>26</v>
      </c>
      <c r="E38" s="5">
        <v>4</v>
      </c>
      <c r="F38" s="5">
        <v>189</v>
      </c>
      <c r="G38" s="31">
        <v>0</v>
      </c>
      <c r="H38" s="31">
        <v>0</v>
      </c>
      <c r="I38" s="5">
        <f t="shared" si="0"/>
        <v>219</v>
      </c>
    </row>
    <row r="39" spans="2:9" ht="12.75">
      <c r="B39" s="43"/>
      <c r="C39" s="10" t="s">
        <v>35</v>
      </c>
      <c r="D39" s="5">
        <v>11</v>
      </c>
      <c r="E39" s="5">
        <v>4</v>
      </c>
      <c r="F39" s="5">
        <v>145</v>
      </c>
      <c r="G39" s="31">
        <v>0</v>
      </c>
      <c r="H39" s="31">
        <v>0</v>
      </c>
      <c r="I39" s="5">
        <f t="shared" si="0"/>
        <v>160</v>
      </c>
    </row>
    <row r="40" spans="2:9" ht="12.75">
      <c r="B40" s="43"/>
      <c r="C40" s="10" t="s">
        <v>34</v>
      </c>
      <c r="D40" s="5">
        <v>5</v>
      </c>
      <c r="E40" s="5">
        <v>1</v>
      </c>
      <c r="F40" s="5">
        <v>65</v>
      </c>
      <c r="G40" s="31">
        <v>0</v>
      </c>
      <c r="H40" s="31">
        <v>0</v>
      </c>
      <c r="I40" s="5">
        <f t="shared" si="0"/>
        <v>71</v>
      </c>
    </row>
    <row r="41" spans="2:9" ht="12.75">
      <c r="B41" s="43"/>
      <c r="C41" s="10" t="s">
        <v>33</v>
      </c>
      <c r="D41" s="5">
        <v>2</v>
      </c>
      <c r="E41" s="5">
        <v>1</v>
      </c>
      <c r="F41" s="5">
        <v>17</v>
      </c>
      <c r="G41" s="31">
        <v>0</v>
      </c>
      <c r="H41" s="31">
        <v>0</v>
      </c>
      <c r="I41" s="5">
        <f t="shared" si="0"/>
        <v>20</v>
      </c>
    </row>
    <row r="42" spans="2:9" ht="12.75">
      <c r="B42" s="43"/>
      <c r="C42" s="10" t="s">
        <v>32</v>
      </c>
      <c r="D42" s="5">
        <v>0</v>
      </c>
      <c r="E42" s="5">
        <v>1</v>
      </c>
      <c r="F42" s="5">
        <v>1</v>
      </c>
      <c r="G42" s="31">
        <v>0</v>
      </c>
      <c r="H42" s="31">
        <v>0</v>
      </c>
      <c r="I42" s="5">
        <f t="shared" si="0"/>
        <v>2</v>
      </c>
    </row>
    <row r="43" spans="2:9" ht="12.75">
      <c r="B43" s="44"/>
      <c r="C43" s="9" t="s">
        <v>1</v>
      </c>
      <c r="D43" s="7">
        <v>78</v>
      </c>
      <c r="E43" s="7">
        <v>19</v>
      </c>
      <c r="F43" s="7">
        <v>812</v>
      </c>
      <c r="G43" s="17">
        <v>0</v>
      </c>
      <c r="H43" s="17">
        <v>0</v>
      </c>
      <c r="I43" s="7">
        <f t="shared" si="0"/>
        <v>909</v>
      </c>
    </row>
    <row r="44" spans="2:9" ht="12.75">
      <c r="B44" s="42">
        <v>2005</v>
      </c>
      <c r="C44" s="10" t="s">
        <v>39</v>
      </c>
      <c r="D44" s="5">
        <v>0</v>
      </c>
      <c r="E44" s="5">
        <v>0</v>
      </c>
      <c r="F44" s="5">
        <v>5</v>
      </c>
      <c r="G44" s="31">
        <v>0</v>
      </c>
      <c r="H44" s="5">
        <v>0</v>
      </c>
      <c r="I44" s="5">
        <f t="shared" si="0"/>
        <v>5</v>
      </c>
    </row>
    <row r="45" spans="2:10" ht="12.75">
      <c r="B45" s="43"/>
      <c r="C45" s="10" t="s">
        <v>38</v>
      </c>
      <c r="D45" s="5">
        <v>17</v>
      </c>
      <c r="E45" s="5">
        <v>8</v>
      </c>
      <c r="F45" s="5">
        <v>132</v>
      </c>
      <c r="G45" s="31">
        <v>0</v>
      </c>
      <c r="H45" s="5">
        <v>0</v>
      </c>
      <c r="I45" s="5">
        <f t="shared" si="0"/>
        <v>157</v>
      </c>
      <c r="J45" s="1"/>
    </row>
    <row r="46" spans="2:9" ht="12.75">
      <c r="B46" s="43"/>
      <c r="C46" s="10" t="s">
        <v>37</v>
      </c>
      <c r="D46" s="5">
        <v>39</v>
      </c>
      <c r="E46" s="5">
        <v>7</v>
      </c>
      <c r="F46" s="5">
        <v>238</v>
      </c>
      <c r="G46" s="31">
        <v>0</v>
      </c>
      <c r="H46" s="5">
        <v>0</v>
      </c>
      <c r="I46" s="5">
        <f t="shared" si="0"/>
        <v>284</v>
      </c>
    </row>
    <row r="47" spans="2:9" ht="12.75">
      <c r="B47" s="43"/>
      <c r="C47" s="10" t="s">
        <v>36</v>
      </c>
      <c r="D47" s="5">
        <v>30</v>
      </c>
      <c r="E47" s="5">
        <v>7</v>
      </c>
      <c r="F47" s="5">
        <v>177</v>
      </c>
      <c r="G47" s="31">
        <v>0</v>
      </c>
      <c r="H47" s="5">
        <v>1</v>
      </c>
      <c r="I47" s="5">
        <f t="shared" si="0"/>
        <v>215</v>
      </c>
    </row>
    <row r="48" spans="2:9" ht="12.75">
      <c r="B48" s="43"/>
      <c r="C48" s="10" t="s">
        <v>35</v>
      </c>
      <c r="D48" s="5">
        <v>23</v>
      </c>
      <c r="E48" s="5">
        <v>5</v>
      </c>
      <c r="F48" s="5">
        <v>140</v>
      </c>
      <c r="G48" s="31">
        <v>0</v>
      </c>
      <c r="H48" s="5">
        <v>0</v>
      </c>
      <c r="I48" s="5">
        <f t="shared" si="0"/>
        <v>168</v>
      </c>
    </row>
    <row r="49" spans="2:9" ht="12.75">
      <c r="B49" s="43"/>
      <c r="C49" s="10" t="s">
        <v>34</v>
      </c>
      <c r="D49" s="5">
        <v>15</v>
      </c>
      <c r="E49" s="5">
        <v>5</v>
      </c>
      <c r="F49" s="5">
        <v>61</v>
      </c>
      <c r="G49" s="31">
        <v>0</v>
      </c>
      <c r="H49" s="5">
        <v>0</v>
      </c>
      <c r="I49" s="5">
        <f t="shared" si="0"/>
        <v>81</v>
      </c>
    </row>
    <row r="50" spans="2:9" ht="12.75">
      <c r="B50" s="43"/>
      <c r="C50" s="10" t="s">
        <v>33</v>
      </c>
      <c r="D50" s="5">
        <v>3</v>
      </c>
      <c r="E50" s="5">
        <v>0</v>
      </c>
      <c r="F50" s="5">
        <v>17</v>
      </c>
      <c r="G50" s="31">
        <v>0</v>
      </c>
      <c r="H50" s="5">
        <v>0</v>
      </c>
      <c r="I50" s="5">
        <f t="shared" si="0"/>
        <v>20</v>
      </c>
    </row>
    <row r="51" spans="2:9" ht="12.75">
      <c r="B51" s="43"/>
      <c r="C51" s="10" t="s">
        <v>32</v>
      </c>
      <c r="D51" s="10">
        <v>0</v>
      </c>
      <c r="E51" s="10">
        <v>0</v>
      </c>
      <c r="F51" s="10">
        <v>0</v>
      </c>
      <c r="G51" s="31">
        <v>0</v>
      </c>
      <c r="H51" s="10">
        <v>0</v>
      </c>
      <c r="I51" s="5">
        <f t="shared" si="0"/>
        <v>0</v>
      </c>
    </row>
    <row r="52" spans="2:9" ht="12.75">
      <c r="B52" s="44"/>
      <c r="C52" s="9" t="s">
        <v>1</v>
      </c>
      <c r="D52" s="7">
        <v>127</v>
      </c>
      <c r="E52" s="7">
        <v>29</v>
      </c>
      <c r="F52" s="7">
        <v>770</v>
      </c>
      <c r="G52" s="17">
        <v>0</v>
      </c>
      <c r="H52" s="7">
        <v>1</v>
      </c>
      <c r="I52" s="7">
        <f t="shared" si="0"/>
        <v>927</v>
      </c>
    </row>
    <row r="53" spans="2:9" ht="12.75">
      <c r="B53" s="42">
        <v>2006</v>
      </c>
      <c r="C53" s="10" t="s">
        <v>39</v>
      </c>
      <c r="D53" s="5">
        <v>0</v>
      </c>
      <c r="E53" s="5">
        <v>0</v>
      </c>
      <c r="F53" s="5">
        <v>3</v>
      </c>
      <c r="G53" s="31">
        <v>0</v>
      </c>
      <c r="H53" s="31">
        <v>0</v>
      </c>
      <c r="I53" s="5">
        <f t="shared" si="0"/>
        <v>3</v>
      </c>
    </row>
    <row r="54" spans="2:10" ht="12.75">
      <c r="B54" s="43"/>
      <c r="C54" s="10" t="s">
        <v>38</v>
      </c>
      <c r="D54" s="5">
        <v>21</v>
      </c>
      <c r="E54" s="5">
        <v>5</v>
      </c>
      <c r="F54" s="5">
        <v>131</v>
      </c>
      <c r="G54" s="31">
        <v>0</v>
      </c>
      <c r="H54" s="31">
        <v>0</v>
      </c>
      <c r="I54" s="5">
        <f t="shared" si="0"/>
        <v>157</v>
      </c>
      <c r="J54" s="1"/>
    </row>
    <row r="55" spans="2:9" ht="12.75">
      <c r="B55" s="43"/>
      <c r="C55" s="10" t="s">
        <v>37</v>
      </c>
      <c r="D55" s="5">
        <v>50</v>
      </c>
      <c r="E55" s="5">
        <v>3</v>
      </c>
      <c r="F55" s="5">
        <v>197</v>
      </c>
      <c r="G55" s="31">
        <v>0</v>
      </c>
      <c r="H55" s="31">
        <v>0</v>
      </c>
      <c r="I55" s="5">
        <f t="shared" si="0"/>
        <v>250</v>
      </c>
    </row>
    <row r="56" spans="2:9" ht="12.75">
      <c r="B56" s="43"/>
      <c r="C56" s="10" t="s">
        <v>36</v>
      </c>
      <c r="D56" s="5">
        <v>45</v>
      </c>
      <c r="E56" s="5">
        <v>3</v>
      </c>
      <c r="F56" s="5">
        <v>166</v>
      </c>
      <c r="G56" s="31">
        <v>0</v>
      </c>
      <c r="H56" s="31">
        <v>0</v>
      </c>
      <c r="I56" s="5">
        <f t="shared" si="0"/>
        <v>214</v>
      </c>
    </row>
    <row r="57" spans="2:9" ht="12.75">
      <c r="B57" s="43"/>
      <c r="C57" s="10" t="s">
        <v>35</v>
      </c>
      <c r="D57" s="5">
        <v>33</v>
      </c>
      <c r="E57" s="5">
        <v>2</v>
      </c>
      <c r="F57" s="5">
        <v>96</v>
      </c>
      <c r="G57" s="31">
        <v>0</v>
      </c>
      <c r="H57" s="31">
        <v>0</v>
      </c>
      <c r="I57" s="5">
        <f t="shared" si="0"/>
        <v>131</v>
      </c>
    </row>
    <row r="58" spans="2:9" ht="12.75">
      <c r="B58" s="43"/>
      <c r="C58" s="10" t="s">
        <v>34</v>
      </c>
      <c r="D58" s="5">
        <v>18</v>
      </c>
      <c r="E58" s="5">
        <v>0</v>
      </c>
      <c r="F58" s="5">
        <v>59</v>
      </c>
      <c r="G58" s="31">
        <v>0</v>
      </c>
      <c r="H58" s="31">
        <v>0</v>
      </c>
      <c r="I58" s="5">
        <f t="shared" si="0"/>
        <v>77</v>
      </c>
    </row>
    <row r="59" spans="2:9" ht="12.75">
      <c r="B59" s="43"/>
      <c r="C59" s="10" t="s">
        <v>33</v>
      </c>
      <c r="D59" s="5">
        <v>5</v>
      </c>
      <c r="E59" s="5">
        <v>0</v>
      </c>
      <c r="F59" s="5">
        <v>18</v>
      </c>
      <c r="G59" s="31">
        <v>0</v>
      </c>
      <c r="H59" s="31">
        <v>0</v>
      </c>
      <c r="I59" s="5">
        <f t="shared" si="0"/>
        <v>23</v>
      </c>
    </row>
    <row r="60" spans="2:9" ht="12.75">
      <c r="B60" s="43"/>
      <c r="C60" s="10" t="s">
        <v>32</v>
      </c>
      <c r="D60" s="5">
        <v>0</v>
      </c>
      <c r="E60" s="5">
        <v>0</v>
      </c>
      <c r="F60" s="5">
        <v>2</v>
      </c>
      <c r="G60" s="31">
        <v>0</v>
      </c>
      <c r="H60" s="31">
        <v>0</v>
      </c>
      <c r="I60" s="5">
        <f t="shared" si="0"/>
        <v>2</v>
      </c>
    </row>
    <row r="61" spans="2:9" ht="12.75">
      <c r="B61" s="44"/>
      <c r="C61" s="9" t="s">
        <v>1</v>
      </c>
      <c r="D61" s="7">
        <v>172</v>
      </c>
      <c r="E61" s="7">
        <v>13</v>
      </c>
      <c r="F61" s="7">
        <v>672</v>
      </c>
      <c r="G61" s="17">
        <v>0</v>
      </c>
      <c r="H61" s="17">
        <v>0</v>
      </c>
      <c r="I61" s="7">
        <f t="shared" si="0"/>
        <v>857</v>
      </c>
    </row>
    <row r="62" spans="2:9" ht="12.75">
      <c r="B62" s="42">
        <v>2007</v>
      </c>
      <c r="C62" s="10" t="s">
        <v>39</v>
      </c>
      <c r="D62" s="5"/>
      <c r="E62" s="5"/>
      <c r="F62" s="5">
        <v>7</v>
      </c>
      <c r="G62" s="31">
        <v>0</v>
      </c>
      <c r="H62" s="31">
        <v>0</v>
      </c>
      <c r="I62" s="5">
        <f t="shared" si="0"/>
        <v>7</v>
      </c>
    </row>
    <row r="63" spans="2:9" ht="12.75">
      <c r="B63" s="43"/>
      <c r="C63" s="10" t="s">
        <v>38</v>
      </c>
      <c r="D63" s="5">
        <v>30</v>
      </c>
      <c r="E63" s="5">
        <v>2</v>
      </c>
      <c r="F63" s="5">
        <v>159</v>
      </c>
      <c r="G63" s="31">
        <v>0</v>
      </c>
      <c r="H63" s="31">
        <v>0</v>
      </c>
      <c r="I63" s="5">
        <f t="shared" si="0"/>
        <v>191</v>
      </c>
    </row>
    <row r="64" spans="2:9" ht="12.75">
      <c r="B64" s="43"/>
      <c r="C64" s="10" t="s">
        <v>37</v>
      </c>
      <c r="D64" s="5">
        <v>46</v>
      </c>
      <c r="E64" s="5">
        <v>3</v>
      </c>
      <c r="F64" s="5">
        <v>210</v>
      </c>
      <c r="G64" s="31">
        <v>0</v>
      </c>
      <c r="H64" s="31">
        <v>0</v>
      </c>
      <c r="I64" s="5">
        <f t="shared" si="0"/>
        <v>259</v>
      </c>
    </row>
    <row r="65" spans="2:9" ht="12.75">
      <c r="B65" s="43"/>
      <c r="C65" s="10" t="s">
        <v>36</v>
      </c>
      <c r="D65" s="5">
        <v>60</v>
      </c>
      <c r="E65" s="5">
        <v>2</v>
      </c>
      <c r="F65" s="5">
        <v>172</v>
      </c>
      <c r="G65" s="31">
        <v>0</v>
      </c>
      <c r="H65" s="31">
        <v>0</v>
      </c>
      <c r="I65" s="5">
        <f t="shared" si="0"/>
        <v>234</v>
      </c>
    </row>
    <row r="66" spans="2:9" ht="12.75">
      <c r="B66" s="43"/>
      <c r="C66" s="10" t="s">
        <v>35</v>
      </c>
      <c r="D66" s="5">
        <v>30</v>
      </c>
      <c r="E66" s="5"/>
      <c r="F66" s="5">
        <v>83</v>
      </c>
      <c r="G66" s="31">
        <v>0</v>
      </c>
      <c r="H66" s="31">
        <v>0</v>
      </c>
      <c r="I66" s="5">
        <f t="shared" si="0"/>
        <v>113</v>
      </c>
    </row>
    <row r="67" spans="2:9" ht="12.75">
      <c r="B67" s="43"/>
      <c r="C67" s="10" t="s">
        <v>34</v>
      </c>
      <c r="D67" s="5">
        <v>15</v>
      </c>
      <c r="E67" s="5"/>
      <c r="F67" s="5">
        <v>53</v>
      </c>
      <c r="G67" s="31">
        <v>0</v>
      </c>
      <c r="H67" s="31">
        <v>0</v>
      </c>
      <c r="I67" s="5">
        <f t="shared" si="0"/>
        <v>68</v>
      </c>
    </row>
    <row r="68" spans="2:9" ht="12.75">
      <c r="B68" s="43"/>
      <c r="C68" s="10" t="s">
        <v>33</v>
      </c>
      <c r="D68" s="5">
        <v>4</v>
      </c>
      <c r="E68" s="5"/>
      <c r="F68" s="5">
        <v>17</v>
      </c>
      <c r="G68" s="31">
        <v>0</v>
      </c>
      <c r="H68" s="31">
        <v>0</v>
      </c>
      <c r="I68" s="5">
        <f t="shared" si="0"/>
        <v>21</v>
      </c>
    </row>
    <row r="69" spans="2:9" ht="12.75">
      <c r="B69" s="43"/>
      <c r="C69" s="10" t="s">
        <v>32</v>
      </c>
      <c r="D69" s="5"/>
      <c r="E69" s="5"/>
      <c r="F69" s="5">
        <v>3</v>
      </c>
      <c r="G69" s="31">
        <v>0</v>
      </c>
      <c r="H69" s="31">
        <v>0</v>
      </c>
      <c r="I69" s="5">
        <f t="shared" si="0"/>
        <v>3</v>
      </c>
    </row>
    <row r="70" spans="2:9" ht="12.75">
      <c r="B70" s="44"/>
      <c r="C70" s="9" t="s">
        <v>1</v>
      </c>
      <c r="D70" s="7">
        <f>+SUM(D62:D69)</f>
        <v>185</v>
      </c>
      <c r="E70" s="7">
        <f>+SUM(E62:E69)</f>
        <v>7</v>
      </c>
      <c r="F70" s="7">
        <f>+SUM(F62:F69)</f>
        <v>704</v>
      </c>
      <c r="G70" s="17">
        <v>0</v>
      </c>
      <c r="H70" s="17">
        <v>0</v>
      </c>
      <c r="I70" s="7">
        <f t="shared" si="0"/>
        <v>896</v>
      </c>
    </row>
    <row r="71" spans="2:9" ht="12.75">
      <c r="B71" s="42">
        <v>2008</v>
      </c>
      <c r="C71" s="10" t="s">
        <v>39</v>
      </c>
      <c r="D71" s="5">
        <v>1</v>
      </c>
      <c r="E71" s="5">
        <v>0</v>
      </c>
      <c r="F71" s="10">
        <v>5</v>
      </c>
      <c r="G71" s="31">
        <v>0</v>
      </c>
      <c r="H71" s="31">
        <v>0</v>
      </c>
      <c r="I71" s="5">
        <f t="shared" si="0"/>
        <v>6</v>
      </c>
    </row>
    <row r="72" spans="2:9" ht="12.75">
      <c r="B72" s="43"/>
      <c r="C72" s="10" t="s">
        <v>38</v>
      </c>
      <c r="D72" s="5">
        <v>46</v>
      </c>
      <c r="E72" s="5">
        <v>1</v>
      </c>
      <c r="F72" s="10">
        <v>115</v>
      </c>
      <c r="G72" s="31">
        <v>0</v>
      </c>
      <c r="H72" s="31">
        <v>0</v>
      </c>
      <c r="I72" s="5">
        <f t="shared" si="0"/>
        <v>162</v>
      </c>
    </row>
    <row r="73" spans="2:9" ht="12.75">
      <c r="B73" s="43"/>
      <c r="C73" s="10" t="s">
        <v>37</v>
      </c>
      <c r="D73" s="5">
        <v>74</v>
      </c>
      <c r="E73" s="5">
        <v>7</v>
      </c>
      <c r="F73" s="10">
        <v>162</v>
      </c>
      <c r="G73" s="31">
        <v>0</v>
      </c>
      <c r="H73" s="31">
        <v>0</v>
      </c>
      <c r="I73" s="5">
        <f aca="true" t="shared" si="1" ref="I73:I84">+D73+E73+F73+G73+H73</f>
        <v>243</v>
      </c>
    </row>
    <row r="74" spans="2:9" ht="12.75">
      <c r="B74" s="43"/>
      <c r="C74" s="10" t="s">
        <v>36</v>
      </c>
      <c r="D74" s="5">
        <v>76</v>
      </c>
      <c r="E74" s="5">
        <v>4</v>
      </c>
      <c r="F74" s="10">
        <v>130</v>
      </c>
      <c r="G74" s="31">
        <v>0</v>
      </c>
      <c r="H74" s="31">
        <v>0</v>
      </c>
      <c r="I74" s="5">
        <f t="shared" si="1"/>
        <v>210</v>
      </c>
    </row>
    <row r="75" spans="2:9" ht="12.75">
      <c r="B75" s="43"/>
      <c r="C75" s="10" t="s">
        <v>35</v>
      </c>
      <c r="D75" s="5">
        <v>44</v>
      </c>
      <c r="E75" s="5">
        <v>3</v>
      </c>
      <c r="F75" s="10">
        <v>83</v>
      </c>
      <c r="G75" s="31">
        <v>0</v>
      </c>
      <c r="H75" s="31">
        <v>0</v>
      </c>
      <c r="I75" s="5">
        <f t="shared" si="1"/>
        <v>130</v>
      </c>
    </row>
    <row r="76" spans="2:9" ht="12.75">
      <c r="B76" s="43"/>
      <c r="C76" s="10" t="s">
        <v>34</v>
      </c>
      <c r="D76" s="5">
        <v>12</v>
      </c>
      <c r="E76" s="5">
        <v>0</v>
      </c>
      <c r="F76" s="10">
        <v>36</v>
      </c>
      <c r="G76" s="31">
        <v>0</v>
      </c>
      <c r="H76" s="31">
        <v>0</v>
      </c>
      <c r="I76" s="5">
        <f t="shared" si="1"/>
        <v>48</v>
      </c>
    </row>
    <row r="77" spans="2:9" ht="12.75">
      <c r="B77" s="43"/>
      <c r="C77" s="10" t="s">
        <v>33</v>
      </c>
      <c r="D77" s="5">
        <v>3</v>
      </c>
      <c r="E77" s="5">
        <v>0</v>
      </c>
      <c r="F77" s="10">
        <v>10</v>
      </c>
      <c r="G77" s="31">
        <v>0</v>
      </c>
      <c r="H77" s="31">
        <v>0</v>
      </c>
      <c r="I77" s="5">
        <f t="shared" si="1"/>
        <v>13</v>
      </c>
    </row>
    <row r="78" spans="2:9" ht="12.75">
      <c r="B78" s="43"/>
      <c r="C78" s="10" t="s">
        <v>32</v>
      </c>
      <c r="D78" s="5">
        <v>1</v>
      </c>
      <c r="E78" s="5">
        <v>0</v>
      </c>
      <c r="F78" s="10">
        <v>0</v>
      </c>
      <c r="G78" s="31">
        <v>0</v>
      </c>
      <c r="H78" s="31">
        <v>0</v>
      </c>
      <c r="I78" s="5">
        <f t="shared" si="1"/>
        <v>1</v>
      </c>
    </row>
    <row r="79" spans="2:9" ht="12.75">
      <c r="B79" s="44"/>
      <c r="C79" s="9" t="s">
        <v>1</v>
      </c>
      <c r="D79" s="7">
        <f>+SUM(D71:D78)</f>
        <v>257</v>
      </c>
      <c r="E79" s="7">
        <f>+SUM(E71:E78)</f>
        <v>15</v>
      </c>
      <c r="F79" s="7">
        <f>+SUM(F71:F78)</f>
        <v>541</v>
      </c>
      <c r="G79" s="17">
        <v>0</v>
      </c>
      <c r="H79" s="17">
        <v>0</v>
      </c>
      <c r="I79" s="7">
        <f t="shared" si="1"/>
        <v>813</v>
      </c>
    </row>
    <row r="80" spans="2:9" ht="12.75" customHeight="1">
      <c r="B80" s="42">
        <v>2009</v>
      </c>
      <c r="C80" s="25" t="s">
        <v>39</v>
      </c>
      <c r="D80" s="5">
        <v>1</v>
      </c>
      <c r="E80" s="5"/>
      <c r="F80" s="5">
        <v>1</v>
      </c>
      <c r="G80" s="10"/>
      <c r="H80" s="10"/>
      <c r="I80" s="5">
        <f t="shared" si="1"/>
        <v>2</v>
      </c>
    </row>
    <row r="81" spans="2:9" ht="12.75">
      <c r="B81" s="43"/>
      <c r="C81" s="25" t="s">
        <v>38</v>
      </c>
      <c r="D81" s="5">
        <v>4</v>
      </c>
      <c r="E81" s="5"/>
      <c r="F81" s="5">
        <v>33</v>
      </c>
      <c r="G81" s="10"/>
      <c r="H81" s="10"/>
      <c r="I81" s="5">
        <f t="shared" si="1"/>
        <v>37</v>
      </c>
    </row>
    <row r="82" spans="2:9" ht="12.75">
      <c r="B82" s="43"/>
      <c r="C82" s="25" t="s">
        <v>37</v>
      </c>
      <c r="D82" s="5">
        <v>5</v>
      </c>
      <c r="E82" s="5">
        <v>2</v>
      </c>
      <c r="F82" s="5">
        <v>61</v>
      </c>
      <c r="G82" s="10"/>
      <c r="H82" s="10"/>
      <c r="I82" s="5">
        <f t="shared" si="1"/>
        <v>68</v>
      </c>
    </row>
    <row r="83" spans="2:9" ht="12.75">
      <c r="B83" s="43"/>
      <c r="C83" s="25" t="s">
        <v>36</v>
      </c>
      <c r="D83" s="5">
        <v>18</v>
      </c>
      <c r="E83" s="5"/>
      <c r="F83" s="5">
        <v>38</v>
      </c>
      <c r="G83" s="10"/>
      <c r="H83" s="10"/>
      <c r="I83" s="5">
        <f t="shared" si="1"/>
        <v>56</v>
      </c>
    </row>
    <row r="84" spans="2:9" ht="12.75">
      <c r="B84" s="43"/>
      <c r="C84" s="25" t="s">
        <v>35</v>
      </c>
      <c r="D84" s="5">
        <v>5</v>
      </c>
      <c r="E84" s="5"/>
      <c r="F84" s="5">
        <v>55</v>
      </c>
      <c r="G84" s="10"/>
      <c r="H84" s="10"/>
      <c r="I84" s="5">
        <f t="shared" si="1"/>
        <v>60</v>
      </c>
    </row>
    <row r="85" spans="2:9" ht="12.75">
      <c r="B85" s="43"/>
      <c r="C85" s="25" t="s">
        <v>34</v>
      </c>
      <c r="D85" s="10"/>
      <c r="E85" s="10"/>
      <c r="F85" s="10"/>
      <c r="G85" s="10"/>
      <c r="H85" s="10"/>
      <c r="I85" s="10"/>
    </row>
    <row r="86" spans="2:9" ht="12.75">
      <c r="B86" s="43"/>
      <c r="C86" s="25" t="s">
        <v>33</v>
      </c>
      <c r="D86" s="5">
        <v>1</v>
      </c>
      <c r="E86" s="5"/>
      <c r="F86" s="5">
        <v>3</v>
      </c>
      <c r="G86" s="10"/>
      <c r="H86" s="10"/>
      <c r="I86" s="5">
        <v>4</v>
      </c>
    </row>
    <row r="87" spans="2:9" ht="12.75">
      <c r="B87" s="43"/>
      <c r="C87" s="25" t="s">
        <v>32</v>
      </c>
      <c r="D87" s="10"/>
      <c r="E87" s="10"/>
      <c r="F87" s="10"/>
      <c r="G87" s="10"/>
      <c r="H87" s="10"/>
      <c r="I87" s="10"/>
    </row>
    <row r="88" spans="2:9" ht="12.75">
      <c r="B88" s="44"/>
      <c r="C88" s="9" t="s">
        <v>1</v>
      </c>
      <c r="D88" s="7">
        <f>+SUM(D80:D87)</f>
        <v>34</v>
      </c>
      <c r="E88" s="7">
        <f>+SUM(E80:E87)</f>
        <v>2</v>
      </c>
      <c r="F88" s="7">
        <f>+SUM(F80:F87)</f>
        <v>191</v>
      </c>
      <c r="G88" s="17">
        <v>0</v>
      </c>
      <c r="H88" s="17">
        <v>0</v>
      </c>
      <c r="I88" s="7">
        <f>+SUM(I80:I87)</f>
        <v>227</v>
      </c>
    </row>
    <row r="89" ht="13.5">
      <c r="B89" s="22" t="s">
        <v>53</v>
      </c>
    </row>
  </sheetData>
  <mergeCells count="15">
    <mergeCell ref="B26:B34"/>
    <mergeCell ref="B6:B7"/>
    <mergeCell ref="C6:C7"/>
    <mergeCell ref="B8:B16"/>
    <mergeCell ref="B17:B25"/>
    <mergeCell ref="B80:B88"/>
    <mergeCell ref="B62:B70"/>
    <mergeCell ref="B71:B79"/>
    <mergeCell ref="B2:I2"/>
    <mergeCell ref="B35:B43"/>
    <mergeCell ref="B44:B52"/>
    <mergeCell ref="D6:I6"/>
    <mergeCell ref="B3:J3"/>
    <mergeCell ref="B4:J4"/>
    <mergeCell ref="B53:B61"/>
  </mergeCells>
  <printOptions/>
  <pageMargins left="0.75" right="0.75" top="0.34" bottom="0.5" header="0" footer="0"/>
  <pageSetup horizontalDpi="300" verticalDpi="300" orientation="portrait" paperSize="5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U57"/>
  <sheetViews>
    <sheetView workbookViewId="0" topLeftCell="A1">
      <selection activeCell="M9" sqref="M9"/>
    </sheetView>
  </sheetViews>
  <sheetFormatPr defaultColWidth="11.421875" defaultRowHeight="12.75"/>
  <cols>
    <col min="1" max="1" width="11.421875" style="1" customWidth="1"/>
    <col min="2" max="2" width="5.7109375" style="1" customWidth="1"/>
    <col min="3" max="3" width="16.7109375" style="1" bestFit="1" customWidth="1"/>
    <col min="4" max="4" width="5.00390625" style="4" bestFit="1" customWidth="1"/>
    <col min="5" max="5" width="7.8515625" style="4" bestFit="1" customWidth="1"/>
    <col min="6" max="6" width="8.28125" style="4" customWidth="1"/>
    <col min="7" max="7" width="7.8515625" style="4" customWidth="1"/>
    <col min="8" max="9" width="9.7109375" style="4" customWidth="1"/>
    <col min="10" max="11" width="5.57421875" style="4" customWidth="1"/>
    <col min="12" max="12" width="10.8515625" style="1" customWidth="1"/>
    <col min="13" max="20" width="3.8515625" style="1" bestFit="1" customWidth="1"/>
    <col min="21" max="21" width="4.00390625" style="1" customWidth="1"/>
    <col min="22" max="23" width="5.140625" style="1" customWidth="1"/>
    <col min="24" max="16384" width="11.421875" style="1" customWidth="1"/>
  </cols>
  <sheetData>
    <row r="1" ht="28.5" customHeight="1"/>
    <row r="2" spans="3:21" ht="18" customHeight="1">
      <c r="C2" s="51" t="s">
        <v>91</v>
      </c>
      <c r="D2" s="51"/>
      <c r="E2" s="51"/>
      <c r="F2" s="51"/>
      <c r="G2" s="51"/>
      <c r="H2" s="51"/>
      <c r="I2" s="51"/>
      <c r="J2" s="51"/>
      <c r="K2" s="5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3:21" ht="12.75" customHeight="1">
      <c r="C3" s="46" t="s">
        <v>50</v>
      </c>
      <c r="D3" s="46"/>
      <c r="E3" s="46"/>
      <c r="F3" s="46"/>
      <c r="G3" s="46"/>
      <c r="H3" s="46"/>
      <c r="I3" s="46"/>
      <c r="J3" s="46"/>
      <c r="K3" s="46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3:21" ht="12.75">
      <c r="C4" s="41" t="s">
        <v>71</v>
      </c>
      <c r="D4" s="41"/>
      <c r="E4" s="41"/>
      <c r="F4" s="41"/>
      <c r="G4" s="41"/>
      <c r="H4" s="41"/>
      <c r="I4" s="41"/>
      <c r="J4" s="41"/>
      <c r="K4" s="4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ht="9" customHeight="1"/>
    <row r="7" spans="2:11" ht="12.75">
      <c r="B7" s="45" t="s">
        <v>17</v>
      </c>
      <c r="C7" s="52" t="s">
        <v>51</v>
      </c>
      <c r="D7" s="45" t="s">
        <v>1</v>
      </c>
      <c r="E7" s="45"/>
      <c r="F7" s="45" t="s">
        <v>42</v>
      </c>
      <c r="G7" s="45"/>
      <c r="H7" s="45" t="s">
        <v>43</v>
      </c>
      <c r="I7" s="45"/>
      <c r="J7" s="45" t="s">
        <v>44</v>
      </c>
      <c r="K7" s="45"/>
    </row>
    <row r="8" spans="2:11" ht="12.75">
      <c r="B8" s="45"/>
      <c r="C8" s="53"/>
      <c r="D8" s="9" t="s">
        <v>1</v>
      </c>
      <c r="E8" s="9" t="s">
        <v>15</v>
      </c>
      <c r="F8" s="9" t="s">
        <v>1</v>
      </c>
      <c r="G8" s="9" t="s">
        <v>15</v>
      </c>
      <c r="H8" s="9" t="s">
        <v>1</v>
      </c>
      <c r="I8" s="9" t="s">
        <v>15</v>
      </c>
      <c r="J8" s="9" t="s">
        <v>1</v>
      </c>
      <c r="K8" s="9" t="s">
        <v>15</v>
      </c>
    </row>
    <row r="9" spans="2:11" ht="12.75" customHeight="1">
      <c r="B9" s="42">
        <v>2004</v>
      </c>
      <c r="C9" s="2" t="s">
        <v>49</v>
      </c>
      <c r="D9" s="5">
        <f>+F9+H9+J9</f>
        <v>90</v>
      </c>
      <c r="E9" s="14">
        <f>+D9/$D$15*100</f>
        <v>9.900990099009901</v>
      </c>
      <c r="F9" s="5">
        <v>62</v>
      </c>
      <c r="G9" s="14">
        <f>+F9/$D$15*100</f>
        <v>6.820682068206821</v>
      </c>
      <c r="H9" s="5">
        <v>28</v>
      </c>
      <c r="I9" s="14">
        <f>+H9/$D$15*100</f>
        <v>3.08030803080308</v>
      </c>
      <c r="J9" s="5"/>
      <c r="K9" s="14"/>
    </row>
    <row r="10" spans="2:11" ht="12.75">
      <c r="B10" s="43"/>
      <c r="C10" s="2" t="s">
        <v>45</v>
      </c>
      <c r="D10" s="5">
        <f>+F10+H10+J10</f>
        <v>809</v>
      </c>
      <c r="E10" s="14">
        <f>+D10/$D$15*100</f>
        <v>88.998899889989</v>
      </c>
      <c r="F10" s="5">
        <v>548</v>
      </c>
      <c r="G10" s="14">
        <f>+F10/$D$15*100</f>
        <v>60.286028602860284</v>
      </c>
      <c r="H10" s="5">
        <v>261</v>
      </c>
      <c r="I10" s="14">
        <f>+H10/$D$15*100</f>
        <v>28.71287128712871</v>
      </c>
      <c r="J10" s="5"/>
      <c r="K10" s="14"/>
    </row>
    <row r="11" spans="2:11" ht="12.75">
      <c r="B11" s="43"/>
      <c r="C11" s="2" t="s">
        <v>46</v>
      </c>
      <c r="D11" s="5">
        <f>+F11+H11+J11</f>
        <v>9</v>
      </c>
      <c r="E11" s="14">
        <f>+D11/$D$15*100</f>
        <v>0.9900990099009901</v>
      </c>
      <c r="F11" s="5">
        <v>8</v>
      </c>
      <c r="G11" s="14">
        <f>+F11/$D$15*100</f>
        <v>0.88008800880088</v>
      </c>
      <c r="H11" s="5">
        <v>1</v>
      </c>
      <c r="I11" s="14">
        <f>+H11/$D$15*100</f>
        <v>0.11001100110011</v>
      </c>
      <c r="J11" s="5"/>
      <c r="K11" s="14"/>
    </row>
    <row r="12" spans="2:11" ht="12.75">
      <c r="B12" s="43"/>
      <c r="C12" s="2" t="s">
        <v>47</v>
      </c>
      <c r="D12" s="5"/>
      <c r="E12" s="14"/>
      <c r="F12" s="10"/>
      <c r="G12" s="14"/>
      <c r="H12" s="10"/>
      <c r="I12" s="14"/>
      <c r="J12" s="10"/>
      <c r="K12" s="14"/>
    </row>
    <row r="13" spans="2:11" ht="12.75">
      <c r="B13" s="43"/>
      <c r="C13" s="2" t="s">
        <v>48</v>
      </c>
      <c r="D13" s="5">
        <f>+F13+H13+J13</f>
        <v>1</v>
      </c>
      <c r="E13" s="14">
        <f>+D13/$D$15*100</f>
        <v>0.11001100110011</v>
      </c>
      <c r="F13" s="5"/>
      <c r="G13" s="14"/>
      <c r="H13" s="5">
        <v>1</v>
      </c>
      <c r="I13" s="14">
        <f>+H13/$D$15*100</f>
        <v>0.11001100110011</v>
      </c>
      <c r="J13" s="5"/>
      <c r="K13" s="14"/>
    </row>
    <row r="14" spans="2:11" ht="12.75">
      <c r="B14" s="43"/>
      <c r="C14" s="2" t="s">
        <v>40</v>
      </c>
      <c r="D14" s="5"/>
      <c r="E14" s="14"/>
      <c r="F14" s="10"/>
      <c r="G14" s="14"/>
      <c r="H14" s="10"/>
      <c r="I14" s="14"/>
      <c r="J14" s="10"/>
      <c r="K14" s="14"/>
    </row>
    <row r="15" spans="2:11" ht="12.75">
      <c r="B15" s="43"/>
      <c r="C15" s="6" t="s">
        <v>1</v>
      </c>
      <c r="D15" s="7">
        <f>+SUM(D9:D14)</f>
        <v>909</v>
      </c>
      <c r="E15" s="15">
        <f aca="true" t="shared" si="0" ref="E15:K15">+SUM(E9:E14)</f>
        <v>100</v>
      </c>
      <c r="F15" s="7">
        <f t="shared" si="0"/>
        <v>618</v>
      </c>
      <c r="G15" s="15">
        <f t="shared" si="0"/>
        <v>67.98679867986799</v>
      </c>
      <c r="H15" s="7">
        <f t="shared" si="0"/>
        <v>291</v>
      </c>
      <c r="I15" s="15">
        <f t="shared" si="0"/>
        <v>32.01320132013201</v>
      </c>
      <c r="J15" s="7">
        <f t="shared" si="0"/>
        <v>0</v>
      </c>
      <c r="K15" s="15">
        <f t="shared" si="0"/>
        <v>0</v>
      </c>
    </row>
    <row r="16" spans="2:11" ht="12.75">
      <c r="B16" s="42">
        <v>2005</v>
      </c>
      <c r="C16" s="2" t="s">
        <v>49</v>
      </c>
      <c r="D16" s="5">
        <f aca="true" t="shared" si="1" ref="D16:D21">+F16+H16+J16</f>
        <v>424</v>
      </c>
      <c r="E16" s="14">
        <f>+D16/$D$22*100</f>
        <v>45.493562231759654</v>
      </c>
      <c r="F16" s="5">
        <v>342</v>
      </c>
      <c r="G16" s="14">
        <f>+F16/$D$22*100</f>
        <v>36.69527896995708</v>
      </c>
      <c r="H16" s="5">
        <v>82</v>
      </c>
      <c r="I16" s="14">
        <f aca="true" t="shared" si="2" ref="I16:I21">+H16/$D$22*100</f>
        <v>8.798283261802576</v>
      </c>
      <c r="J16" s="5"/>
      <c r="K16" s="14"/>
    </row>
    <row r="17" spans="2:11" ht="12.75">
      <c r="B17" s="43"/>
      <c r="C17" s="2" t="s">
        <v>45</v>
      </c>
      <c r="D17" s="5">
        <f t="shared" si="1"/>
        <v>403</v>
      </c>
      <c r="E17" s="14">
        <f aca="true" t="shared" si="3" ref="E17:G21">+D17/$D$22*100</f>
        <v>43.24034334763949</v>
      </c>
      <c r="F17" s="5">
        <v>271</v>
      </c>
      <c r="G17" s="14">
        <f t="shared" si="3"/>
        <v>29.07725321888412</v>
      </c>
      <c r="H17" s="5">
        <v>132</v>
      </c>
      <c r="I17" s="14">
        <f t="shared" si="2"/>
        <v>14.163090128755366</v>
      </c>
      <c r="J17" s="5"/>
      <c r="K17" s="14"/>
    </row>
    <row r="18" spans="2:11" ht="12.75">
      <c r="B18" s="43"/>
      <c r="C18" s="2" t="s">
        <v>46</v>
      </c>
      <c r="D18" s="5">
        <f t="shared" si="1"/>
        <v>55</v>
      </c>
      <c r="E18" s="14">
        <f t="shared" si="3"/>
        <v>5.901287553648069</v>
      </c>
      <c r="F18" s="5">
        <v>39</v>
      </c>
      <c r="G18" s="14">
        <f t="shared" si="3"/>
        <v>4.184549356223176</v>
      </c>
      <c r="H18" s="5">
        <v>16</v>
      </c>
      <c r="I18" s="14">
        <f t="shared" si="2"/>
        <v>1.7167381974248928</v>
      </c>
      <c r="J18" s="5"/>
      <c r="K18" s="14"/>
    </row>
    <row r="19" spans="2:11" ht="12.75" customHeight="1">
      <c r="B19" s="43"/>
      <c r="C19" s="2" t="s">
        <v>47</v>
      </c>
      <c r="D19" s="5">
        <f t="shared" si="1"/>
        <v>19</v>
      </c>
      <c r="E19" s="14">
        <f t="shared" si="3"/>
        <v>2.03862660944206</v>
      </c>
      <c r="F19" s="5">
        <v>12</v>
      </c>
      <c r="G19" s="14">
        <f t="shared" si="3"/>
        <v>1.2875536480686696</v>
      </c>
      <c r="H19" s="5">
        <v>7</v>
      </c>
      <c r="I19" s="14">
        <f t="shared" si="2"/>
        <v>0.7510729613733905</v>
      </c>
      <c r="J19" s="5"/>
      <c r="K19" s="14"/>
    </row>
    <row r="20" spans="2:11" ht="12.75">
      <c r="B20" s="43"/>
      <c r="C20" s="2" t="s">
        <v>48</v>
      </c>
      <c r="D20" s="5">
        <f t="shared" si="1"/>
        <v>6</v>
      </c>
      <c r="E20" s="14">
        <f t="shared" si="3"/>
        <v>0.6437768240343348</v>
      </c>
      <c r="F20" s="5">
        <v>3</v>
      </c>
      <c r="G20" s="14">
        <f t="shared" si="3"/>
        <v>0.3218884120171674</v>
      </c>
      <c r="H20" s="5">
        <v>3</v>
      </c>
      <c r="I20" s="14">
        <f t="shared" si="2"/>
        <v>0.3218884120171674</v>
      </c>
      <c r="J20" s="5"/>
      <c r="K20" s="14"/>
    </row>
    <row r="21" spans="2:11" ht="12.75">
      <c r="B21" s="43"/>
      <c r="C21" s="2" t="s">
        <v>40</v>
      </c>
      <c r="D21" s="5">
        <f t="shared" si="1"/>
        <v>25</v>
      </c>
      <c r="E21" s="14">
        <f t="shared" si="3"/>
        <v>2.682403433476395</v>
      </c>
      <c r="F21" s="5">
        <v>14</v>
      </c>
      <c r="G21" s="14">
        <f t="shared" si="3"/>
        <v>1.502145922746781</v>
      </c>
      <c r="H21" s="5">
        <v>11</v>
      </c>
      <c r="I21" s="14">
        <f t="shared" si="2"/>
        <v>1.1802575107296138</v>
      </c>
      <c r="J21" s="5"/>
      <c r="K21" s="14"/>
    </row>
    <row r="22" spans="2:11" ht="12.75">
      <c r="B22" s="43"/>
      <c r="C22" s="6" t="s">
        <v>1</v>
      </c>
      <c r="D22" s="7">
        <f aca="true" t="shared" si="4" ref="D22:K22">+SUM(D16:D21)</f>
        <v>932</v>
      </c>
      <c r="E22" s="15">
        <f t="shared" si="4"/>
        <v>100</v>
      </c>
      <c r="F22" s="7">
        <f t="shared" si="4"/>
        <v>681</v>
      </c>
      <c r="G22" s="15">
        <f t="shared" si="4"/>
        <v>73.06866952789699</v>
      </c>
      <c r="H22" s="7">
        <f t="shared" si="4"/>
        <v>251</v>
      </c>
      <c r="I22" s="15">
        <f t="shared" si="4"/>
        <v>26.931330472103006</v>
      </c>
      <c r="J22" s="7">
        <f t="shared" si="4"/>
        <v>0</v>
      </c>
      <c r="K22" s="15">
        <f t="shared" si="4"/>
        <v>0</v>
      </c>
    </row>
    <row r="23" spans="2:11" ht="12.75">
      <c r="B23" s="42">
        <v>2006</v>
      </c>
      <c r="C23" s="2" t="s">
        <v>49</v>
      </c>
      <c r="D23" s="5">
        <f>+F23+H23+J23</f>
        <v>413</v>
      </c>
      <c r="E23" s="14">
        <f>+D23/$D$29*100</f>
        <v>48.19136522753792</v>
      </c>
      <c r="F23" s="5">
        <v>274</v>
      </c>
      <c r="G23" s="14">
        <f>+F23/$D$29*100</f>
        <v>31.971995332555426</v>
      </c>
      <c r="H23" s="5">
        <v>139</v>
      </c>
      <c r="I23" s="14">
        <f>+H23/$D$29*100</f>
        <v>16.219369894982496</v>
      </c>
      <c r="J23" s="5"/>
      <c r="K23" s="14"/>
    </row>
    <row r="24" spans="2:11" ht="12.75">
      <c r="B24" s="43"/>
      <c r="C24" s="2" t="s">
        <v>45</v>
      </c>
      <c r="D24" s="5">
        <f>+F24+H24+J24</f>
        <v>383</v>
      </c>
      <c r="E24" s="14">
        <f aca="true" t="shared" si="5" ref="E24:G28">+D24/$D$29*100</f>
        <v>44.690781796966164</v>
      </c>
      <c r="F24" s="5">
        <v>235</v>
      </c>
      <c r="G24" s="14">
        <f t="shared" si="5"/>
        <v>27.421236872812138</v>
      </c>
      <c r="H24" s="5">
        <v>147</v>
      </c>
      <c r="I24" s="14">
        <f>+H24/$D$29*100</f>
        <v>17.152858809801632</v>
      </c>
      <c r="J24" s="5">
        <v>1</v>
      </c>
      <c r="K24" s="14">
        <f>+J24/$D$29*100</f>
        <v>0.11668611435239205</v>
      </c>
    </row>
    <row r="25" spans="2:11" ht="12.75">
      <c r="B25" s="43"/>
      <c r="C25" s="2" t="s">
        <v>46</v>
      </c>
      <c r="D25" s="5">
        <f>+F25+H25+J25</f>
        <v>20</v>
      </c>
      <c r="E25" s="14">
        <f t="shared" si="5"/>
        <v>2.3337222870478413</v>
      </c>
      <c r="F25" s="5">
        <v>11</v>
      </c>
      <c r="G25" s="14">
        <f t="shared" si="5"/>
        <v>1.2835472578763127</v>
      </c>
      <c r="H25" s="5">
        <v>9</v>
      </c>
      <c r="I25" s="14">
        <f>+H25/$D$29*100</f>
        <v>1.0501750291715286</v>
      </c>
      <c r="J25" s="5"/>
      <c r="K25" s="14"/>
    </row>
    <row r="26" spans="2:11" ht="12.75">
      <c r="B26" s="43"/>
      <c r="C26" s="2" t="s">
        <v>47</v>
      </c>
      <c r="D26" s="5">
        <f>+F26+H26+J26</f>
        <v>10</v>
      </c>
      <c r="E26" s="14">
        <f t="shared" si="5"/>
        <v>1.1668611435239207</v>
      </c>
      <c r="F26" s="5">
        <v>9</v>
      </c>
      <c r="G26" s="14">
        <f t="shared" si="5"/>
        <v>1.0501750291715286</v>
      </c>
      <c r="H26" s="5">
        <v>1</v>
      </c>
      <c r="I26" s="14">
        <f>+H26/$D$29*100</f>
        <v>0.11668611435239205</v>
      </c>
      <c r="J26" s="5"/>
      <c r="K26" s="14"/>
    </row>
    <row r="27" spans="2:11" ht="12.75">
      <c r="B27" s="43"/>
      <c r="C27" s="2" t="s">
        <v>48</v>
      </c>
      <c r="D27" s="5"/>
      <c r="E27" s="14"/>
      <c r="F27" s="10"/>
      <c r="G27" s="14"/>
      <c r="H27" s="10"/>
      <c r="I27" s="14"/>
      <c r="J27" s="10"/>
      <c r="K27" s="14"/>
    </row>
    <row r="28" spans="2:11" ht="12.75">
      <c r="B28" s="43"/>
      <c r="C28" s="2" t="s">
        <v>40</v>
      </c>
      <c r="D28" s="5">
        <f>+F28+H28+J28</f>
        <v>31</v>
      </c>
      <c r="E28" s="14">
        <f t="shared" si="5"/>
        <v>3.6172695449241536</v>
      </c>
      <c r="F28" s="5">
        <v>23</v>
      </c>
      <c r="G28" s="14">
        <f t="shared" si="5"/>
        <v>2.6837806301050176</v>
      </c>
      <c r="H28" s="5">
        <v>8</v>
      </c>
      <c r="I28" s="14">
        <f>+H28/$D$29*100</f>
        <v>0.9334889148191364</v>
      </c>
      <c r="J28" s="5"/>
      <c r="K28" s="14"/>
    </row>
    <row r="29" spans="2:11" ht="12.75">
      <c r="B29" s="43"/>
      <c r="C29" s="6" t="s">
        <v>1</v>
      </c>
      <c r="D29" s="7">
        <f aca="true" t="shared" si="6" ref="D29:K29">+SUM(D23:D28)</f>
        <v>857</v>
      </c>
      <c r="E29" s="15">
        <f t="shared" si="6"/>
        <v>100</v>
      </c>
      <c r="F29" s="7">
        <f t="shared" si="6"/>
        <v>552</v>
      </c>
      <c r="G29" s="15">
        <f t="shared" si="6"/>
        <v>64.41073512252042</v>
      </c>
      <c r="H29" s="7">
        <f t="shared" si="6"/>
        <v>304</v>
      </c>
      <c r="I29" s="15">
        <f t="shared" si="6"/>
        <v>35.47257876312718</v>
      </c>
      <c r="J29" s="7">
        <f t="shared" si="6"/>
        <v>1</v>
      </c>
      <c r="K29" s="15">
        <f t="shared" si="6"/>
        <v>0.11668611435239205</v>
      </c>
    </row>
    <row r="30" spans="2:11" ht="12.75">
      <c r="B30" s="48">
        <v>2007</v>
      </c>
      <c r="C30" s="2" t="s">
        <v>49</v>
      </c>
      <c r="D30" s="5">
        <f aca="true" t="shared" si="7" ref="D30:D43">+F30+H30+J30</f>
        <v>397</v>
      </c>
      <c r="E30" s="14">
        <f aca="true" t="shared" si="8" ref="E30:E35">+D30/$D$36*100</f>
        <v>45.47537227949599</v>
      </c>
      <c r="F30" s="5">
        <v>103</v>
      </c>
      <c r="G30" s="14">
        <f aca="true" t="shared" si="9" ref="G30:G35">+F30/$D$36*100</f>
        <v>11.798396334478808</v>
      </c>
      <c r="H30" s="5">
        <v>293</v>
      </c>
      <c r="I30" s="14">
        <f aca="true" t="shared" si="10" ref="I30:I35">+H30/$D$36*100</f>
        <v>33.56242840778923</v>
      </c>
      <c r="J30" s="5">
        <v>1</v>
      </c>
      <c r="K30" s="14">
        <f>+J30/$D$36*100</f>
        <v>0.11454753722794961</v>
      </c>
    </row>
    <row r="31" spans="2:11" ht="12.75">
      <c r="B31" s="48"/>
      <c r="C31" s="2" t="s">
        <v>45</v>
      </c>
      <c r="D31" s="5">
        <f t="shared" si="7"/>
        <v>386</v>
      </c>
      <c r="E31" s="14">
        <f t="shared" si="8"/>
        <v>44.215349369988544</v>
      </c>
      <c r="F31" s="5">
        <v>147</v>
      </c>
      <c r="G31" s="14">
        <f t="shared" si="9"/>
        <v>16.83848797250859</v>
      </c>
      <c r="H31" s="5">
        <v>239</v>
      </c>
      <c r="I31" s="14">
        <f t="shared" si="10"/>
        <v>27.376861397479956</v>
      </c>
      <c r="J31" s="5"/>
      <c r="K31" s="14"/>
    </row>
    <row r="32" spans="2:11" ht="12.75">
      <c r="B32" s="48"/>
      <c r="C32" s="2" t="s">
        <v>46</v>
      </c>
      <c r="D32" s="5">
        <f t="shared" si="7"/>
        <v>22</v>
      </c>
      <c r="E32" s="14">
        <f t="shared" si="8"/>
        <v>2.520045819014891</v>
      </c>
      <c r="F32" s="5">
        <v>10</v>
      </c>
      <c r="G32" s="14">
        <f t="shared" si="9"/>
        <v>1.145475372279496</v>
      </c>
      <c r="H32" s="5">
        <v>12</v>
      </c>
      <c r="I32" s="14">
        <f t="shared" si="10"/>
        <v>1.3745704467353952</v>
      </c>
      <c r="J32" s="5"/>
      <c r="K32" s="14"/>
    </row>
    <row r="33" spans="2:11" ht="12.75">
      <c r="B33" s="48"/>
      <c r="C33" s="2" t="s">
        <v>47</v>
      </c>
      <c r="D33" s="5">
        <f t="shared" si="7"/>
        <v>12</v>
      </c>
      <c r="E33" s="14">
        <f t="shared" si="8"/>
        <v>1.3745704467353952</v>
      </c>
      <c r="F33" s="5">
        <v>3</v>
      </c>
      <c r="G33" s="14">
        <f t="shared" si="9"/>
        <v>0.3436426116838488</v>
      </c>
      <c r="H33" s="5">
        <v>9</v>
      </c>
      <c r="I33" s="14">
        <f t="shared" si="10"/>
        <v>1.0309278350515463</v>
      </c>
      <c r="J33" s="5"/>
      <c r="K33" s="14"/>
    </row>
    <row r="34" spans="2:11" ht="12.75">
      <c r="B34" s="48"/>
      <c r="C34" s="2" t="s">
        <v>48</v>
      </c>
      <c r="D34" s="5">
        <f t="shared" si="7"/>
        <v>6</v>
      </c>
      <c r="E34" s="14">
        <f t="shared" si="8"/>
        <v>0.6872852233676976</v>
      </c>
      <c r="F34" s="5">
        <v>1</v>
      </c>
      <c r="G34" s="14">
        <f t="shared" si="9"/>
        <v>0.11454753722794961</v>
      </c>
      <c r="H34" s="5">
        <v>5</v>
      </c>
      <c r="I34" s="14">
        <f t="shared" si="10"/>
        <v>0.572737686139748</v>
      </c>
      <c r="J34" s="5"/>
      <c r="K34" s="14"/>
    </row>
    <row r="35" spans="2:11" ht="12.75">
      <c r="B35" s="48"/>
      <c r="C35" s="2" t="s">
        <v>40</v>
      </c>
      <c r="D35" s="5">
        <f t="shared" si="7"/>
        <v>50</v>
      </c>
      <c r="E35" s="14">
        <f t="shared" si="8"/>
        <v>5.72737686139748</v>
      </c>
      <c r="F35" s="5">
        <v>29</v>
      </c>
      <c r="G35" s="14">
        <f t="shared" si="9"/>
        <v>3.3218785796105386</v>
      </c>
      <c r="H35" s="5">
        <v>21</v>
      </c>
      <c r="I35" s="14">
        <f t="shared" si="10"/>
        <v>2.405498281786942</v>
      </c>
      <c r="J35" s="5"/>
      <c r="K35" s="14"/>
    </row>
    <row r="36" spans="2:11" ht="12.75">
      <c r="B36" s="48"/>
      <c r="C36" s="6" t="s">
        <v>1</v>
      </c>
      <c r="D36" s="7">
        <f aca="true" t="shared" si="11" ref="D36:K36">+SUM(D30:D35)</f>
        <v>873</v>
      </c>
      <c r="E36" s="15">
        <f t="shared" si="11"/>
        <v>100</v>
      </c>
      <c r="F36" s="7">
        <f t="shared" si="11"/>
        <v>293</v>
      </c>
      <c r="G36" s="15">
        <f t="shared" si="11"/>
        <v>33.56242840778923</v>
      </c>
      <c r="H36" s="7">
        <f t="shared" si="11"/>
        <v>579</v>
      </c>
      <c r="I36" s="15">
        <f t="shared" si="11"/>
        <v>66.32302405498282</v>
      </c>
      <c r="J36" s="7">
        <f t="shared" si="11"/>
        <v>1</v>
      </c>
      <c r="K36" s="15">
        <f t="shared" si="11"/>
        <v>0.11454753722794961</v>
      </c>
    </row>
    <row r="37" spans="2:11" ht="12.75">
      <c r="B37" s="48">
        <v>2008</v>
      </c>
      <c r="C37" s="2" t="s">
        <v>49</v>
      </c>
      <c r="D37" s="5">
        <f>+F37+H37+J37</f>
        <v>385</v>
      </c>
      <c r="E37" s="14">
        <f>+D37/$D$44*100</f>
        <v>47.35547355473555</v>
      </c>
      <c r="F37" s="2">
        <v>264</v>
      </c>
      <c r="G37" s="14">
        <f>+F37/$D$44*100</f>
        <v>32.47232472324723</v>
      </c>
      <c r="H37" s="2">
        <v>121</v>
      </c>
      <c r="I37" s="14">
        <f aca="true" t="shared" si="12" ref="I37:I43">+H37/$D$44*100</f>
        <v>14.883148831488317</v>
      </c>
      <c r="J37" s="5"/>
      <c r="K37" s="14">
        <f aca="true" t="shared" si="13" ref="K37:K43">+J37/$D$44*100</f>
        <v>0</v>
      </c>
    </row>
    <row r="38" spans="2:11" ht="12.75">
      <c r="B38" s="48"/>
      <c r="C38" s="2" t="s">
        <v>45</v>
      </c>
      <c r="D38" s="5">
        <f t="shared" si="7"/>
        <v>384</v>
      </c>
      <c r="E38" s="14">
        <f aca="true" t="shared" si="14" ref="E38:G43">+D38/$D$44*100</f>
        <v>47.23247232472325</v>
      </c>
      <c r="F38" s="2">
        <v>234</v>
      </c>
      <c r="G38" s="14">
        <f t="shared" si="14"/>
        <v>28.782287822878228</v>
      </c>
      <c r="H38" s="2">
        <v>150</v>
      </c>
      <c r="I38" s="14">
        <f t="shared" si="12"/>
        <v>18.45018450184502</v>
      </c>
      <c r="J38" s="5"/>
      <c r="K38" s="14">
        <f t="shared" si="13"/>
        <v>0</v>
      </c>
    </row>
    <row r="39" spans="2:11" ht="12.75">
      <c r="B39" s="48"/>
      <c r="C39" s="2" t="s">
        <v>46</v>
      </c>
      <c r="D39" s="5">
        <f t="shared" si="7"/>
        <v>2</v>
      </c>
      <c r="E39" s="14">
        <f t="shared" si="14"/>
        <v>0.24600246002460024</v>
      </c>
      <c r="F39" s="2">
        <v>2</v>
      </c>
      <c r="G39" s="14">
        <f t="shared" si="14"/>
        <v>0.24600246002460024</v>
      </c>
      <c r="H39" s="2">
        <v>0</v>
      </c>
      <c r="I39" s="14">
        <f t="shared" si="12"/>
        <v>0</v>
      </c>
      <c r="J39" s="5"/>
      <c r="K39" s="14">
        <f t="shared" si="13"/>
        <v>0</v>
      </c>
    </row>
    <row r="40" spans="2:11" ht="12.75">
      <c r="B40" s="48"/>
      <c r="C40" s="2" t="s">
        <v>47</v>
      </c>
      <c r="D40" s="5">
        <f t="shared" si="7"/>
        <v>6</v>
      </c>
      <c r="E40" s="14">
        <f t="shared" si="14"/>
        <v>0.7380073800738007</v>
      </c>
      <c r="F40" s="2">
        <v>5</v>
      </c>
      <c r="G40" s="14">
        <f t="shared" si="14"/>
        <v>0.6150061500615006</v>
      </c>
      <c r="H40" s="2">
        <v>1</v>
      </c>
      <c r="I40" s="14">
        <f t="shared" si="12"/>
        <v>0.12300123001230012</v>
      </c>
      <c r="J40" s="5"/>
      <c r="K40" s="14">
        <f t="shared" si="13"/>
        <v>0</v>
      </c>
    </row>
    <row r="41" spans="2:11" ht="12.75">
      <c r="B41" s="48"/>
      <c r="C41" s="2" t="s">
        <v>68</v>
      </c>
      <c r="D41" s="5">
        <f t="shared" si="7"/>
        <v>0</v>
      </c>
      <c r="E41" s="14">
        <f t="shared" si="14"/>
        <v>0</v>
      </c>
      <c r="F41" s="2">
        <v>0</v>
      </c>
      <c r="G41" s="14">
        <f t="shared" si="14"/>
        <v>0</v>
      </c>
      <c r="H41" s="2">
        <v>0</v>
      </c>
      <c r="I41" s="14">
        <f t="shared" si="12"/>
        <v>0</v>
      </c>
      <c r="J41" s="5"/>
      <c r="K41" s="14">
        <f t="shared" si="13"/>
        <v>0</v>
      </c>
    </row>
    <row r="42" spans="2:11" ht="12.75">
      <c r="B42" s="48"/>
      <c r="C42" s="2" t="s">
        <v>69</v>
      </c>
      <c r="D42" s="5">
        <f t="shared" si="7"/>
        <v>19</v>
      </c>
      <c r="E42" s="14">
        <f t="shared" si="14"/>
        <v>2.337023370233702</v>
      </c>
      <c r="F42" s="2">
        <v>13</v>
      </c>
      <c r="G42" s="14">
        <f t="shared" si="14"/>
        <v>1.5990159901599015</v>
      </c>
      <c r="H42" s="2">
        <v>6</v>
      </c>
      <c r="I42" s="14">
        <f t="shared" si="12"/>
        <v>0.7380073800738007</v>
      </c>
      <c r="J42" s="5"/>
      <c r="K42" s="14">
        <f t="shared" si="13"/>
        <v>0</v>
      </c>
    </row>
    <row r="43" spans="2:11" ht="12.75">
      <c r="B43" s="48"/>
      <c r="C43" s="2" t="s">
        <v>70</v>
      </c>
      <c r="D43" s="5">
        <f t="shared" si="7"/>
        <v>17</v>
      </c>
      <c r="E43" s="14">
        <f t="shared" si="14"/>
        <v>2.091020910209102</v>
      </c>
      <c r="F43" s="2">
        <v>6</v>
      </c>
      <c r="G43" s="14">
        <f t="shared" si="14"/>
        <v>0.7380073800738007</v>
      </c>
      <c r="H43" s="2">
        <v>11</v>
      </c>
      <c r="I43" s="14">
        <f t="shared" si="12"/>
        <v>1.3530135301353015</v>
      </c>
      <c r="J43" s="5"/>
      <c r="K43" s="14">
        <f t="shared" si="13"/>
        <v>0</v>
      </c>
    </row>
    <row r="44" spans="2:11" ht="12.75">
      <c r="B44" s="48"/>
      <c r="C44" s="6" t="s">
        <v>1</v>
      </c>
      <c r="D44" s="7">
        <f aca="true" t="shared" si="15" ref="D44:K44">+SUM(D37:D43)</f>
        <v>813</v>
      </c>
      <c r="E44" s="15">
        <f t="shared" si="15"/>
        <v>100</v>
      </c>
      <c r="F44" s="7">
        <f t="shared" si="15"/>
        <v>524</v>
      </c>
      <c r="G44" s="15">
        <f t="shared" si="15"/>
        <v>64.45264452644525</v>
      </c>
      <c r="H44" s="7">
        <f t="shared" si="15"/>
        <v>289</v>
      </c>
      <c r="I44" s="15">
        <f t="shared" si="15"/>
        <v>35.54735547355474</v>
      </c>
      <c r="J44" s="7">
        <f t="shared" si="15"/>
        <v>0</v>
      </c>
      <c r="K44" s="15">
        <f t="shared" si="15"/>
        <v>0</v>
      </c>
    </row>
    <row r="45" spans="2:11" ht="12.75">
      <c r="B45" s="48" t="s">
        <v>89</v>
      </c>
      <c r="C45" s="2" t="s">
        <v>49</v>
      </c>
      <c r="D45" s="5">
        <f>+F45+H45+J45</f>
        <v>111</v>
      </c>
      <c r="E45" s="14">
        <f>+D45/$D$52*100</f>
        <v>48.89867841409692</v>
      </c>
      <c r="F45" s="5">
        <v>86</v>
      </c>
      <c r="G45" s="14">
        <f>+F45/$D$52*100</f>
        <v>37.88546255506608</v>
      </c>
      <c r="H45" s="5">
        <v>25</v>
      </c>
      <c r="I45" s="14">
        <f aca="true" t="shared" si="16" ref="I45:I52">+H45/$D$52*100</f>
        <v>11.013215859030836</v>
      </c>
      <c r="J45" s="5"/>
      <c r="K45" s="14">
        <f aca="true" t="shared" si="17" ref="K45:K52">+J45/$D$52*100</f>
        <v>0</v>
      </c>
    </row>
    <row r="46" spans="2:11" ht="12.75">
      <c r="B46" s="48"/>
      <c r="C46" s="2" t="s">
        <v>45</v>
      </c>
      <c r="D46" s="5">
        <f aca="true" t="shared" si="18" ref="D46:D51">+F46+H46+J46</f>
        <v>111</v>
      </c>
      <c r="E46" s="14">
        <f aca="true" t="shared" si="19" ref="E46:G51">+D46/$D$52*100</f>
        <v>48.89867841409692</v>
      </c>
      <c r="F46" s="5">
        <v>76</v>
      </c>
      <c r="G46" s="14">
        <f t="shared" si="19"/>
        <v>33.480176211453745</v>
      </c>
      <c r="H46" s="5">
        <v>35</v>
      </c>
      <c r="I46" s="14">
        <f t="shared" si="16"/>
        <v>15.418502202643172</v>
      </c>
      <c r="J46" s="5"/>
      <c r="K46" s="14">
        <f t="shared" si="17"/>
        <v>0</v>
      </c>
    </row>
    <row r="47" spans="2:11" ht="12.75">
      <c r="B47" s="48"/>
      <c r="C47" s="2" t="s">
        <v>46</v>
      </c>
      <c r="D47" s="5">
        <f t="shared" si="18"/>
        <v>0</v>
      </c>
      <c r="E47" s="14">
        <f t="shared" si="19"/>
        <v>0</v>
      </c>
      <c r="F47" s="5"/>
      <c r="G47" s="14">
        <f t="shared" si="19"/>
        <v>0</v>
      </c>
      <c r="H47" s="5"/>
      <c r="I47" s="14">
        <f t="shared" si="16"/>
        <v>0</v>
      </c>
      <c r="J47" s="5"/>
      <c r="K47" s="14">
        <f t="shared" si="17"/>
        <v>0</v>
      </c>
    </row>
    <row r="48" spans="2:11" ht="12.75">
      <c r="B48" s="48"/>
      <c r="C48" s="2" t="s">
        <v>47</v>
      </c>
      <c r="D48" s="5">
        <f t="shared" si="18"/>
        <v>4</v>
      </c>
      <c r="E48" s="14">
        <f t="shared" si="19"/>
        <v>1.762114537444934</v>
      </c>
      <c r="F48" s="5">
        <v>2</v>
      </c>
      <c r="G48" s="14">
        <f t="shared" si="19"/>
        <v>0.881057268722467</v>
      </c>
      <c r="H48" s="5">
        <v>2</v>
      </c>
      <c r="I48" s="14">
        <f t="shared" si="16"/>
        <v>0.881057268722467</v>
      </c>
      <c r="J48" s="5"/>
      <c r="K48" s="14">
        <f t="shared" si="17"/>
        <v>0</v>
      </c>
    </row>
    <row r="49" spans="2:11" ht="12.75">
      <c r="B49" s="48"/>
      <c r="C49" s="2" t="s">
        <v>68</v>
      </c>
      <c r="D49" s="5">
        <f t="shared" si="18"/>
        <v>1</v>
      </c>
      <c r="E49" s="14">
        <f t="shared" si="19"/>
        <v>0.4405286343612335</v>
      </c>
      <c r="F49" s="5">
        <v>1</v>
      </c>
      <c r="G49" s="14">
        <f t="shared" si="19"/>
        <v>0.4405286343612335</v>
      </c>
      <c r="H49" s="5"/>
      <c r="I49" s="14">
        <f t="shared" si="16"/>
        <v>0</v>
      </c>
      <c r="J49" s="5"/>
      <c r="K49" s="14">
        <f t="shared" si="17"/>
        <v>0</v>
      </c>
    </row>
    <row r="50" spans="2:11" ht="12.75">
      <c r="B50" s="48"/>
      <c r="C50" s="2" t="s">
        <v>69</v>
      </c>
      <c r="D50" s="5">
        <f t="shared" si="18"/>
        <v>0</v>
      </c>
      <c r="E50" s="14">
        <f t="shared" si="19"/>
        <v>0</v>
      </c>
      <c r="F50" s="5"/>
      <c r="G50" s="14">
        <f t="shared" si="19"/>
        <v>0</v>
      </c>
      <c r="H50" s="5"/>
      <c r="I50" s="14">
        <f t="shared" si="16"/>
        <v>0</v>
      </c>
      <c r="J50" s="5"/>
      <c r="K50" s="14">
        <f t="shared" si="17"/>
        <v>0</v>
      </c>
    </row>
    <row r="51" spans="2:11" ht="12.75">
      <c r="B51" s="48"/>
      <c r="C51" s="2" t="s">
        <v>70</v>
      </c>
      <c r="D51" s="5">
        <f t="shared" si="18"/>
        <v>0</v>
      </c>
      <c r="E51" s="14">
        <f t="shared" si="19"/>
        <v>0</v>
      </c>
      <c r="F51" s="5"/>
      <c r="G51" s="14">
        <f t="shared" si="19"/>
        <v>0</v>
      </c>
      <c r="H51" s="5"/>
      <c r="I51" s="14">
        <f t="shared" si="16"/>
        <v>0</v>
      </c>
      <c r="J51" s="5"/>
      <c r="K51" s="14">
        <f t="shared" si="17"/>
        <v>0</v>
      </c>
    </row>
    <row r="52" spans="2:11" ht="12.75">
      <c r="B52" s="48"/>
      <c r="C52" s="6" t="s">
        <v>1</v>
      </c>
      <c r="D52" s="7">
        <f>+SUM(D45:D51)</f>
        <v>227</v>
      </c>
      <c r="E52" s="15">
        <f>+D52/$D$52*100</f>
        <v>100</v>
      </c>
      <c r="F52" s="7">
        <f>+SUM(F45:F51)</f>
        <v>165</v>
      </c>
      <c r="G52" s="15">
        <f>+F52/$D$52*100</f>
        <v>72.68722466960352</v>
      </c>
      <c r="H52" s="7">
        <f>+SUM(H45:H51)</f>
        <v>62</v>
      </c>
      <c r="I52" s="15">
        <f t="shared" si="16"/>
        <v>27.312775330396477</v>
      </c>
      <c r="J52" s="7">
        <f>+SUM(J45:J51)</f>
        <v>0</v>
      </c>
      <c r="K52" s="15">
        <f t="shared" si="17"/>
        <v>0</v>
      </c>
    </row>
    <row r="53" spans="2:11" ht="17.25" customHeight="1">
      <c r="B53" s="49" t="s">
        <v>72</v>
      </c>
      <c r="C53" s="49"/>
      <c r="D53" s="49"/>
      <c r="E53" s="49"/>
      <c r="F53" s="49"/>
      <c r="G53" s="49"/>
      <c r="H53" s="49"/>
      <c r="I53" s="49"/>
      <c r="J53" s="49"/>
      <c r="K53" s="49"/>
    </row>
    <row r="54" spans="2:11" ht="12.75" customHeight="1">
      <c r="B54" s="50"/>
      <c r="C54" s="50"/>
      <c r="D54" s="50"/>
      <c r="E54" s="50"/>
      <c r="F54" s="50"/>
      <c r="G54" s="50"/>
      <c r="H54" s="50"/>
      <c r="I54" s="50"/>
      <c r="J54" s="50"/>
      <c r="K54" s="50"/>
    </row>
    <row r="55" spans="2:11" ht="12.75">
      <c r="B55" s="50"/>
      <c r="C55" s="50"/>
      <c r="D55" s="50"/>
      <c r="E55" s="50"/>
      <c r="F55" s="50"/>
      <c r="G55" s="50"/>
      <c r="H55" s="50"/>
      <c r="I55" s="50"/>
      <c r="J55" s="50"/>
      <c r="K55" s="50"/>
    </row>
    <row r="56" ht="13.5">
      <c r="B56" s="22" t="s">
        <v>53</v>
      </c>
    </row>
    <row r="57" ht="13.5">
      <c r="B57" s="27" t="s">
        <v>90</v>
      </c>
    </row>
  </sheetData>
  <mergeCells count="16">
    <mergeCell ref="C2:K2"/>
    <mergeCell ref="C4:K4"/>
    <mergeCell ref="C3:K3"/>
    <mergeCell ref="B7:B8"/>
    <mergeCell ref="F7:G7"/>
    <mergeCell ref="H7:I7"/>
    <mergeCell ref="J7:K7"/>
    <mergeCell ref="D7:E7"/>
    <mergeCell ref="C7:C8"/>
    <mergeCell ref="B37:B44"/>
    <mergeCell ref="B53:K55"/>
    <mergeCell ref="B9:B15"/>
    <mergeCell ref="B16:B22"/>
    <mergeCell ref="B23:B29"/>
    <mergeCell ref="B30:B36"/>
    <mergeCell ref="B45:B52"/>
  </mergeCells>
  <printOptions/>
  <pageMargins left="0.52" right="0.72" top="0.24" bottom="1" header="0" footer="0"/>
  <pageSetup horizontalDpi="300" verticalDpi="300" orientation="portrait" paperSize="5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AI39"/>
  <sheetViews>
    <sheetView workbookViewId="0" topLeftCell="A1">
      <selection activeCell="E26" sqref="E26"/>
    </sheetView>
  </sheetViews>
  <sheetFormatPr defaultColWidth="11.421875" defaultRowHeight="12.75"/>
  <cols>
    <col min="1" max="1" width="4.421875" style="18" customWidth="1"/>
    <col min="2" max="2" width="15.57421875" style="18" customWidth="1"/>
    <col min="3" max="3" width="6.8515625" style="18" bestFit="1" customWidth="1"/>
    <col min="4" max="4" width="6.421875" style="18" bestFit="1" customWidth="1"/>
    <col min="5" max="5" width="4.8515625" style="18" bestFit="1" customWidth="1"/>
    <col min="6" max="6" width="6.8515625" style="18" bestFit="1" customWidth="1"/>
    <col min="7" max="7" width="6.421875" style="18" bestFit="1" customWidth="1"/>
    <col min="8" max="8" width="4.421875" style="18" bestFit="1" customWidth="1"/>
    <col min="9" max="9" width="6.8515625" style="18" bestFit="1" customWidth="1"/>
    <col min="10" max="10" width="6.421875" style="18" bestFit="1" customWidth="1"/>
    <col min="11" max="11" width="4.421875" style="18" bestFit="1" customWidth="1"/>
    <col min="12" max="12" width="6.8515625" style="18" bestFit="1" customWidth="1"/>
    <col min="13" max="13" width="6.421875" style="18" bestFit="1" customWidth="1"/>
    <col min="14" max="14" width="4.8515625" style="18" bestFit="1" customWidth="1"/>
    <col min="15" max="15" width="6.8515625" style="18" bestFit="1" customWidth="1"/>
    <col min="16" max="16" width="6.421875" style="18" bestFit="1" customWidth="1"/>
    <col min="17" max="17" width="4.8515625" style="18" bestFit="1" customWidth="1"/>
    <col min="18" max="18" width="4.7109375" style="18" bestFit="1" customWidth="1"/>
    <col min="19" max="19" width="4.28125" style="18" bestFit="1" customWidth="1"/>
    <col min="20" max="35" width="5.57421875" style="18" customWidth="1"/>
    <col min="36" max="16384" width="11.421875" style="18" customWidth="1"/>
  </cols>
  <sheetData>
    <row r="1" ht="12.75"/>
    <row r="2" ht="12.75"/>
    <row r="3" spans="4:13" ht="18">
      <c r="D3" s="39" t="s">
        <v>97</v>
      </c>
      <c r="E3" s="39"/>
      <c r="F3" s="39"/>
      <c r="G3" s="39"/>
      <c r="H3" s="39"/>
      <c r="I3" s="39"/>
      <c r="J3" s="39"/>
      <c r="K3" s="39"/>
      <c r="L3" s="39"/>
      <c r="M3" s="39"/>
    </row>
    <row r="4" ht="12.75"/>
    <row r="5" ht="12.75"/>
    <row r="7" spans="2:14" ht="12.75">
      <c r="B7" s="37" t="s">
        <v>98</v>
      </c>
      <c r="C7" s="38"/>
      <c r="D7" s="38"/>
      <c r="E7" s="38"/>
      <c r="F7" s="38"/>
      <c r="G7" s="38"/>
      <c r="H7" s="38"/>
      <c r="I7" s="38"/>
      <c r="J7" s="38"/>
      <c r="K7" s="38"/>
      <c r="M7" s="4"/>
      <c r="N7" s="4"/>
    </row>
    <row r="8" spans="13:14" ht="12.75">
      <c r="M8" s="4"/>
      <c r="N8" s="4"/>
    </row>
    <row r="9" spans="2:35" ht="12.75">
      <c r="B9" s="52" t="s">
        <v>0</v>
      </c>
      <c r="C9" s="45">
        <v>1999</v>
      </c>
      <c r="D9" s="45"/>
      <c r="E9" s="45"/>
      <c r="F9" s="45">
        <v>2000</v>
      </c>
      <c r="G9" s="45"/>
      <c r="H9" s="45"/>
      <c r="I9" s="45">
        <v>2001</v>
      </c>
      <c r="J9" s="45"/>
      <c r="K9" s="45"/>
      <c r="L9" s="45">
        <v>2002</v>
      </c>
      <c r="M9" s="45"/>
      <c r="N9" s="45"/>
      <c r="O9" s="45">
        <v>2003</v>
      </c>
      <c r="P9" s="45"/>
      <c r="Q9" s="45"/>
      <c r="R9" s="45">
        <v>2004</v>
      </c>
      <c r="S9" s="45"/>
      <c r="T9" s="45"/>
      <c r="U9" s="45">
        <v>2005</v>
      </c>
      <c r="V9" s="45"/>
      <c r="W9" s="45"/>
      <c r="X9" s="45">
        <v>2006</v>
      </c>
      <c r="Y9" s="45"/>
      <c r="Z9" s="45"/>
      <c r="AA9" s="45">
        <v>2007</v>
      </c>
      <c r="AB9" s="45"/>
      <c r="AC9" s="45"/>
      <c r="AD9" s="45">
        <v>2008</v>
      </c>
      <c r="AE9" s="45"/>
      <c r="AF9" s="45"/>
      <c r="AG9" s="45">
        <v>2009</v>
      </c>
      <c r="AH9" s="45"/>
      <c r="AI9" s="45"/>
    </row>
    <row r="10" spans="2:35" ht="12.75">
      <c r="B10" s="53"/>
      <c r="C10" s="9" t="s">
        <v>1</v>
      </c>
      <c r="D10" s="9" t="s">
        <v>14</v>
      </c>
      <c r="E10" s="9" t="s">
        <v>15</v>
      </c>
      <c r="F10" s="9" t="s">
        <v>1</v>
      </c>
      <c r="G10" s="9" t="s">
        <v>14</v>
      </c>
      <c r="H10" s="9" t="s">
        <v>15</v>
      </c>
      <c r="I10" s="9" t="s">
        <v>1</v>
      </c>
      <c r="J10" s="9" t="s">
        <v>14</v>
      </c>
      <c r="K10" s="9" t="s">
        <v>15</v>
      </c>
      <c r="L10" s="9" t="s">
        <v>1</v>
      </c>
      <c r="M10" s="9" t="s">
        <v>14</v>
      </c>
      <c r="N10" s="9" t="s">
        <v>15</v>
      </c>
      <c r="O10" s="9" t="s">
        <v>1</v>
      </c>
      <c r="P10" s="9" t="s">
        <v>14</v>
      </c>
      <c r="Q10" s="9" t="s">
        <v>15</v>
      </c>
      <c r="R10" s="9" t="s">
        <v>1</v>
      </c>
      <c r="S10" s="9" t="s">
        <v>14</v>
      </c>
      <c r="T10" s="9" t="s">
        <v>15</v>
      </c>
      <c r="U10" s="9" t="s">
        <v>1</v>
      </c>
      <c r="V10" s="9" t="s">
        <v>14</v>
      </c>
      <c r="W10" s="9" t="s">
        <v>15</v>
      </c>
      <c r="X10" s="9" t="s">
        <v>1</v>
      </c>
      <c r="Y10" s="9" t="s">
        <v>14</v>
      </c>
      <c r="Z10" s="9" t="s">
        <v>15</v>
      </c>
      <c r="AA10" s="9" t="s">
        <v>1</v>
      </c>
      <c r="AB10" s="9" t="s">
        <v>14</v>
      </c>
      <c r="AC10" s="9" t="s">
        <v>15</v>
      </c>
      <c r="AD10" s="9" t="s">
        <v>1</v>
      </c>
      <c r="AE10" s="9" t="s">
        <v>14</v>
      </c>
      <c r="AF10" s="9" t="s">
        <v>15</v>
      </c>
      <c r="AG10" s="9" t="s">
        <v>1</v>
      </c>
      <c r="AH10" s="9" t="s">
        <v>14</v>
      </c>
      <c r="AI10" s="9" t="s">
        <v>15</v>
      </c>
    </row>
    <row r="11" spans="2:35" ht="12.75">
      <c r="B11" s="3" t="s">
        <v>2</v>
      </c>
      <c r="C11" s="5">
        <v>89</v>
      </c>
      <c r="D11" s="11">
        <v>8</v>
      </c>
      <c r="E11" s="14">
        <f aca="true" t="shared" si="0" ref="E11:E23">+D11/C11*100</f>
        <v>8.98876404494382</v>
      </c>
      <c r="F11" s="5">
        <v>86</v>
      </c>
      <c r="G11" s="11">
        <v>3</v>
      </c>
      <c r="H11" s="14">
        <f aca="true" t="shared" si="1" ref="H11:H23">+G11/F11*100</f>
        <v>3.488372093023256</v>
      </c>
      <c r="I11" s="5">
        <v>70</v>
      </c>
      <c r="J11" s="11">
        <v>5</v>
      </c>
      <c r="K11" s="14">
        <f aca="true" t="shared" si="2" ref="K11:K23">+J11/I11*100</f>
        <v>7.142857142857142</v>
      </c>
      <c r="L11" s="5">
        <v>99</v>
      </c>
      <c r="M11" s="11">
        <v>8</v>
      </c>
      <c r="N11" s="14">
        <f aca="true" t="shared" si="3" ref="N11:N23">+M11/L11*100</f>
        <v>8.080808080808081</v>
      </c>
      <c r="O11" s="5">
        <v>78</v>
      </c>
      <c r="P11" s="11">
        <v>2</v>
      </c>
      <c r="Q11" s="14">
        <f aca="true" t="shared" si="4" ref="Q11:Q23">+P11/O11*100</f>
        <v>2.564102564102564</v>
      </c>
      <c r="R11" s="5">
        <v>78</v>
      </c>
      <c r="S11" s="11">
        <v>11</v>
      </c>
      <c r="T11" s="14">
        <f aca="true" t="shared" si="5" ref="T11:T23">+S11/R11*100</f>
        <v>14.102564102564102</v>
      </c>
      <c r="U11" s="5">
        <v>67</v>
      </c>
      <c r="V11" s="11">
        <v>6</v>
      </c>
      <c r="W11" s="32">
        <f aca="true" t="shared" si="6" ref="W11:W23">+V11/U11*100</f>
        <v>8.955223880597014</v>
      </c>
      <c r="X11" s="5">
        <v>73</v>
      </c>
      <c r="Y11" s="11">
        <v>2</v>
      </c>
      <c r="Z11" s="14">
        <f aca="true" t="shared" si="7" ref="Z11:Z23">+Y11/X11*100</f>
        <v>2.73972602739726</v>
      </c>
      <c r="AA11" s="5">
        <v>84</v>
      </c>
      <c r="AB11" s="5">
        <v>4</v>
      </c>
      <c r="AC11" s="14">
        <f aca="true" t="shared" si="8" ref="AC11:AC23">+AB11/AA11*100</f>
        <v>4.761904761904762</v>
      </c>
      <c r="AD11" s="10">
        <v>75</v>
      </c>
      <c r="AE11" s="10">
        <v>5</v>
      </c>
      <c r="AF11" s="14">
        <f aca="true" t="shared" si="9" ref="AF11:AF23">+AE11/AD11*100</f>
        <v>6.666666666666667</v>
      </c>
      <c r="AG11" s="10">
        <v>48</v>
      </c>
      <c r="AH11" s="10">
        <v>5</v>
      </c>
      <c r="AI11" s="14">
        <f>+AH11/AG11*100</f>
        <v>10.416666666666668</v>
      </c>
    </row>
    <row r="12" spans="2:35" ht="12.75">
      <c r="B12" s="3" t="s">
        <v>3</v>
      </c>
      <c r="C12" s="5">
        <v>61</v>
      </c>
      <c r="D12" s="11">
        <v>4</v>
      </c>
      <c r="E12" s="14">
        <f t="shared" si="0"/>
        <v>6.557377049180328</v>
      </c>
      <c r="F12" s="5">
        <v>67</v>
      </c>
      <c r="G12" s="11">
        <v>4</v>
      </c>
      <c r="H12" s="14">
        <f t="shared" si="1"/>
        <v>5.970149253731343</v>
      </c>
      <c r="I12" s="5">
        <v>63</v>
      </c>
      <c r="J12" s="11">
        <v>3</v>
      </c>
      <c r="K12" s="14">
        <f t="shared" si="2"/>
        <v>4.761904761904762</v>
      </c>
      <c r="L12" s="5">
        <v>69</v>
      </c>
      <c r="M12" s="11">
        <v>2</v>
      </c>
      <c r="N12" s="14">
        <f t="shared" si="3"/>
        <v>2.898550724637681</v>
      </c>
      <c r="O12" s="5">
        <v>67</v>
      </c>
      <c r="P12" s="11">
        <v>4</v>
      </c>
      <c r="Q12" s="14">
        <f t="shared" si="4"/>
        <v>5.970149253731343</v>
      </c>
      <c r="R12" s="5">
        <v>62</v>
      </c>
      <c r="S12" s="11"/>
      <c r="T12" s="14">
        <f t="shared" si="5"/>
        <v>0</v>
      </c>
      <c r="U12" s="5">
        <v>66</v>
      </c>
      <c r="V12" s="11">
        <v>2</v>
      </c>
      <c r="W12" s="32">
        <f t="shared" si="6"/>
        <v>3.0303030303030303</v>
      </c>
      <c r="X12" s="5">
        <v>65</v>
      </c>
      <c r="Y12" s="11">
        <v>6</v>
      </c>
      <c r="Z12" s="14">
        <f t="shared" si="7"/>
        <v>9.230769230769232</v>
      </c>
      <c r="AA12" s="5">
        <v>67</v>
      </c>
      <c r="AB12" s="5">
        <v>3</v>
      </c>
      <c r="AC12" s="14">
        <f t="shared" si="8"/>
        <v>4.477611940298507</v>
      </c>
      <c r="AD12" s="10">
        <v>60</v>
      </c>
      <c r="AE12" s="10">
        <v>4</v>
      </c>
      <c r="AF12" s="14">
        <f t="shared" si="9"/>
        <v>6.666666666666667</v>
      </c>
      <c r="AG12" s="10">
        <v>66</v>
      </c>
      <c r="AH12" s="10">
        <v>1</v>
      </c>
      <c r="AI12" s="14">
        <f>+AH12/AG12*100</f>
        <v>1.5151515151515151</v>
      </c>
    </row>
    <row r="13" spans="2:35" ht="12.75">
      <c r="B13" s="3" t="s">
        <v>4</v>
      </c>
      <c r="C13" s="5">
        <v>87</v>
      </c>
      <c r="D13" s="11">
        <v>4</v>
      </c>
      <c r="E13" s="14">
        <f t="shared" si="0"/>
        <v>4.597701149425287</v>
      </c>
      <c r="F13" s="5">
        <v>84</v>
      </c>
      <c r="G13" s="11">
        <v>2</v>
      </c>
      <c r="H13" s="14">
        <f t="shared" si="1"/>
        <v>2.380952380952381</v>
      </c>
      <c r="I13" s="5">
        <v>77</v>
      </c>
      <c r="J13" s="11">
        <v>3</v>
      </c>
      <c r="K13" s="14">
        <f t="shared" si="2"/>
        <v>3.896103896103896</v>
      </c>
      <c r="L13" s="5">
        <v>83</v>
      </c>
      <c r="M13" s="11">
        <v>6</v>
      </c>
      <c r="N13" s="14">
        <f t="shared" si="3"/>
        <v>7.228915662650602</v>
      </c>
      <c r="O13" s="5">
        <v>66</v>
      </c>
      <c r="P13" s="11">
        <v>4</v>
      </c>
      <c r="Q13" s="14">
        <f t="shared" si="4"/>
        <v>6.0606060606060606</v>
      </c>
      <c r="R13" s="5">
        <v>64</v>
      </c>
      <c r="S13" s="11">
        <v>2</v>
      </c>
      <c r="T13" s="14">
        <f t="shared" si="5"/>
        <v>3.125</v>
      </c>
      <c r="U13" s="5">
        <v>66</v>
      </c>
      <c r="V13" s="11">
        <v>5</v>
      </c>
      <c r="W13" s="32">
        <f t="shared" si="6"/>
        <v>7.575757575757576</v>
      </c>
      <c r="X13" s="5">
        <v>61</v>
      </c>
      <c r="Y13" s="11">
        <v>2</v>
      </c>
      <c r="Z13" s="14">
        <f t="shared" si="7"/>
        <v>3.278688524590164</v>
      </c>
      <c r="AA13" s="5">
        <v>70</v>
      </c>
      <c r="AB13" s="5">
        <v>6</v>
      </c>
      <c r="AC13" s="14">
        <f t="shared" si="8"/>
        <v>8.571428571428571</v>
      </c>
      <c r="AD13" s="10">
        <v>58</v>
      </c>
      <c r="AE13" s="10">
        <v>3</v>
      </c>
      <c r="AF13" s="14">
        <f t="shared" si="9"/>
        <v>5.172413793103448</v>
      </c>
      <c r="AG13" s="10">
        <v>64</v>
      </c>
      <c r="AH13" s="10">
        <v>6</v>
      </c>
      <c r="AI13" s="14">
        <f>+AH13/AG13*100</f>
        <v>9.375</v>
      </c>
    </row>
    <row r="14" spans="2:35" ht="12.75">
      <c r="B14" s="3" t="s">
        <v>5</v>
      </c>
      <c r="C14" s="5">
        <v>64</v>
      </c>
      <c r="D14" s="11">
        <v>2</v>
      </c>
      <c r="E14" s="14">
        <f t="shared" si="0"/>
        <v>3.125</v>
      </c>
      <c r="F14" s="5">
        <v>61</v>
      </c>
      <c r="G14" s="11">
        <v>3</v>
      </c>
      <c r="H14" s="14">
        <f t="shared" si="1"/>
        <v>4.918032786885246</v>
      </c>
      <c r="I14" s="5">
        <v>68</v>
      </c>
      <c r="J14" s="11">
        <v>4</v>
      </c>
      <c r="K14" s="14">
        <f t="shared" si="2"/>
        <v>5.88235294117647</v>
      </c>
      <c r="L14" s="5">
        <v>68</v>
      </c>
      <c r="M14" s="11">
        <v>5</v>
      </c>
      <c r="N14" s="14">
        <f t="shared" si="3"/>
        <v>7.352941176470589</v>
      </c>
      <c r="O14" s="5">
        <v>101</v>
      </c>
      <c r="P14" s="11">
        <v>9</v>
      </c>
      <c r="Q14" s="14">
        <f t="shared" si="4"/>
        <v>8.91089108910891</v>
      </c>
      <c r="R14" s="5">
        <v>75</v>
      </c>
      <c r="S14" s="11">
        <v>7</v>
      </c>
      <c r="T14" s="14">
        <f t="shared" si="5"/>
        <v>9.333333333333334</v>
      </c>
      <c r="U14" s="5">
        <v>65</v>
      </c>
      <c r="V14" s="11">
        <v>5</v>
      </c>
      <c r="W14" s="32">
        <f t="shared" si="6"/>
        <v>7.6923076923076925</v>
      </c>
      <c r="X14" s="5">
        <v>56</v>
      </c>
      <c r="Y14" s="11">
        <v>3</v>
      </c>
      <c r="Z14" s="14">
        <f t="shared" si="7"/>
        <v>5.357142857142857</v>
      </c>
      <c r="AA14" s="5">
        <v>72</v>
      </c>
      <c r="AB14" s="5">
        <v>4</v>
      </c>
      <c r="AC14" s="14">
        <f t="shared" si="8"/>
        <v>5.555555555555555</v>
      </c>
      <c r="AD14" s="10">
        <v>59</v>
      </c>
      <c r="AE14" s="10">
        <v>3</v>
      </c>
      <c r="AF14" s="14">
        <f t="shared" si="9"/>
        <v>5.084745762711865</v>
      </c>
      <c r="AG14" s="10">
        <v>49</v>
      </c>
      <c r="AH14" s="10">
        <v>4</v>
      </c>
      <c r="AI14" s="14">
        <f>+AH14/AG14*100</f>
        <v>8.16326530612245</v>
      </c>
    </row>
    <row r="15" spans="2:35" ht="12.75">
      <c r="B15" s="3" t="s">
        <v>6</v>
      </c>
      <c r="C15" s="5">
        <v>78</v>
      </c>
      <c r="D15" s="11">
        <v>7</v>
      </c>
      <c r="E15" s="14">
        <f t="shared" si="0"/>
        <v>8.974358974358974</v>
      </c>
      <c r="F15" s="5">
        <v>93</v>
      </c>
      <c r="G15" s="11">
        <v>4</v>
      </c>
      <c r="H15" s="14">
        <f t="shared" si="1"/>
        <v>4.301075268817205</v>
      </c>
      <c r="I15" s="5">
        <v>74</v>
      </c>
      <c r="J15" s="11">
        <v>4</v>
      </c>
      <c r="K15" s="14">
        <f t="shared" si="2"/>
        <v>5.405405405405405</v>
      </c>
      <c r="L15" s="5">
        <v>75</v>
      </c>
      <c r="M15" s="11">
        <v>6</v>
      </c>
      <c r="N15" s="14">
        <f t="shared" si="3"/>
        <v>8</v>
      </c>
      <c r="O15" s="5">
        <v>69</v>
      </c>
      <c r="P15" s="11">
        <v>5</v>
      </c>
      <c r="Q15" s="14">
        <f t="shared" si="4"/>
        <v>7.246376811594203</v>
      </c>
      <c r="R15" s="5">
        <v>55</v>
      </c>
      <c r="S15" s="11">
        <v>4</v>
      </c>
      <c r="T15" s="14">
        <f t="shared" si="5"/>
        <v>7.2727272727272725</v>
      </c>
      <c r="U15" s="5">
        <v>77</v>
      </c>
      <c r="V15" s="11">
        <v>7</v>
      </c>
      <c r="W15" s="32">
        <f t="shared" si="6"/>
        <v>9.090909090909092</v>
      </c>
      <c r="X15" s="5">
        <v>65</v>
      </c>
      <c r="Y15" s="11">
        <v>1</v>
      </c>
      <c r="Z15" s="14">
        <f t="shared" si="7"/>
        <v>1.5384615384615385</v>
      </c>
      <c r="AA15" s="5">
        <v>64</v>
      </c>
      <c r="AB15" s="5">
        <v>4</v>
      </c>
      <c r="AC15" s="14">
        <f t="shared" si="8"/>
        <v>6.25</v>
      </c>
      <c r="AD15" s="10">
        <v>71</v>
      </c>
      <c r="AE15" s="10">
        <v>5</v>
      </c>
      <c r="AF15" s="14">
        <f t="shared" si="9"/>
        <v>7.042253521126761</v>
      </c>
      <c r="AG15" s="10"/>
      <c r="AH15" s="10"/>
      <c r="AI15" s="14"/>
    </row>
    <row r="16" spans="2:35" ht="12.75">
      <c r="B16" s="3" t="s">
        <v>7</v>
      </c>
      <c r="C16" s="5">
        <v>77</v>
      </c>
      <c r="D16" s="11">
        <v>9</v>
      </c>
      <c r="E16" s="14">
        <f t="shared" si="0"/>
        <v>11.688311688311687</v>
      </c>
      <c r="F16" s="5">
        <v>72</v>
      </c>
      <c r="G16" s="11">
        <v>3</v>
      </c>
      <c r="H16" s="14">
        <f t="shared" si="1"/>
        <v>4.166666666666666</v>
      </c>
      <c r="I16" s="5">
        <v>66</v>
      </c>
      <c r="J16" s="11">
        <v>6</v>
      </c>
      <c r="K16" s="14">
        <f t="shared" si="2"/>
        <v>9.090909090909092</v>
      </c>
      <c r="L16" s="5">
        <v>82</v>
      </c>
      <c r="M16" s="11">
        <v>10</v>
      </c>
      <c r="N16" s="14">
        <f t="shared" si="3"/>
        <v>12.195121951219512</v>
      </c>
      <c r="O16" s="5">
        <v>57</v>
      </c>
      <c r="P16" s="11">
        <v>3</v>
      </c>
      <c r="Q16" s="14">
        <f t="shared" si="4"/>
        <v>5.263157894736842</v>
      </c>
      <c r="R16" s="5">
        <v>69</v>
      </c>
      <c r="S16" s="11">
        <v>6</v>
      </c>
      <c r="T16" s="14">
        <f t="shared" si="5"/>
        <v>8.695652173913043</v>
      </c>
      <c r="U16" s="5">
        <v>65</v>
      </c>
      <c r="V16" s="11">
        <v>9</v>
      </c>
      <c r="W16" s="32">
        <f t="shared" si="6"/>
        <v>13.846153846153847</v>
      </c>
      <c r="X16" s="5">
        <v>58</v>
      </c>
      <c r="Y16" s="11">
        <v>5</v>
      </c>
      <c r="Z16" s="14">
        <f t="shared" si="7"/>
        <v>8.620689655172415</v>
      </c>
      <c r="AA16" s="5">
        <v>62</v>
      </c>
      <c r="AB16" s="5">
        <v>2</v>
      </c>
      <c r="AC16" s="14">
        <f t="shared" si="8"/>
        <v>3.225806451612903</v>
      </c>
      <c r="AD16" s="10">
        <v>66</v>
      </c>
      <c r="AE16" s="10">
        <v>6</v>
      </c>
      <c r="AF16" s="14">
        <f t="shared" si="9"/>
        <v>9.090909090909092</v>
      </c>
      <c r="AG16" s="10"/>
      <c r="AH16" s="10"/>
      <c r="AI16" s="14"/>
    </row>
    <row r="17" spans="2:35" ht="12.75">
      <c r="B17" s="3" t="s">
        <v>8</v>
      </c>
      <c r="C17" s="5">
        <v>77</v>
      </c>
      <c r="D17" s="11">
        <v>6</v>
      </c>
      <c r="E17" s="14">
        <f t="shared" si="0"/>
        <v>7.792207792207792</v>
      </c>
      <c r="F17" s="5">
        <v>76</v>
      </c>
      <c r="G17" s="11">
        <v>3</v>
      </c>
      <c r="H17" s="14">
        <f t="shared" si="1"/>
        <v>3.9473684210526314</v>
      </c>
      <c r="I17" s="5">
        <v>68</v>
      </c>
      <c r="J17" s="11">
        <v>5</v>
      </c>
      <c r="K17" s="14">
        <f t="shared" si="2"/>
        <v>7.352941176470589</v>
      </c>
      <c r="L17" s="5">
        <v>69</v>
      </c>
      <c r="M17" s="11">
        <v>1</v>
      </c>
      <c r="N17" s="14">
        <f t="shared" si="3"/>
        <v>1.4492753623188406</v>
      </c>
      <c r="O17" s="5">
        <v>77</v>
      </c>
      <c r="P17" s="11">
        <v>9</v>
      </c>
      <c r="Q17" s="14">
        <f t="shared" si="4"/>
        <v>11.688311688311687</v>
      </c>
      <c r="R17" s="5">
        <v>70</v>
      </c>
      <c r="S17" s="11">
        <v>4</v>
      </c>
      <c r="T17" s="14">
        <f t="shared" si="5"/>
        <v>5.714285714285714</v>
      </c>
      <c r="U17" s="5">
        <v>84</v>
      </c>
      <c r="V17" s="11">
        <v>8</v>
      </c>
      <c r="W17" s="32">
        <f t="shared" si="6"/>
        <v>9.523809523809524</v>
      </c>
      <c r="X17" s="5">
        <v>76</v>
      </c>
      <c r="Y17" s="11">
        <v>2</v>
      </c>
      <c r="Z17" s="14">
        <f t="shared" si="7"/>
        <v>2.631578947368421</v>
      </c>
      <c r="AA17" s="5">
        <v>73</v>
      </c>
      <c r="AB17" s="5">
        <v>3</v>
      </c>
      <c r="AC17" s="14">
        <f t="shared" si="8"/>
        <v>4.10958904109589</v>
      </c>
      <c r="AD17" s="10">
        <v>77</v>
      </c>
      <c r="AE17" s="10">
        <v>2</v>
      </c>
      <c r="AF17" s="14">
        <f t="shared" si="9"/>
        <v>2.5974025974025974</v>
      </c>
      <c r="AG17" s="10"/>
      <c r="AH17" s="10"/>
      <c r="AI17" s="14"/>
    </row>
    <row r="18" spans="2:35" ht="12.75">
      <c r="B18" s="3" t="s">
        <v>9</v>
      </c>
      <c r="C18" s="5">
        <v>103</v>
      </c>
      <c r="D18" s="11">
        <v>8</v>
      </c>
      <c r="E18" s="14">
        <f t="shared" si="0"/>
        <v>7.766990291262135</v>
      </c>
      <c r="F18" s="5">
        <v>92</v>
      </c>
      <c r="G18" s="11">
        <v>7</v>
      </c>
      <c r="H18" s="14">
        <f t="shared" si="1"/>
        <v>7.608695652173914</v>
      </c>
      <c r="I18" s="5">
        <v>88</v>
      </c>
      <c r="J18" s="11">
        <v>6</v>
      </c>
      <c r="K18" s="14">
        <f t="shared" si="2"/>
        <v>6.8181818181818175</v>
      </c>
      <c r="L18" s="5">
        <v>90</v>
      </c>
      <c r="M18" s="11">
        <v>7</v>
      </c>
      <c r="N18" s="14">
        <f t="shared" si="3"/>
        <v>7.777777777777778</v>
      </c>
      <c r="O18" s="5">
        <v>94</v>
      </c>
      <c r="P18" s="11">
        <v>12</v>
      </c>
      <c r="Q18" s="14">
        <f t="shared" si="4"/>
        <v>12.76595744680851</v>
      </c>
      <c r="R18" s="5">
        <v>86</v>
      </c>
      <c r="S18" s="11">
        <v>13</v>
      </c>
      <c r="T18" s="14">
        <f t="shared" si="5"/>
        <v>15.11627906976744</v>
      </c>
      <c r="U18" s="5">
        <v>71</v>
      </c>
      <c r="V18" s="11">
        <v>5</v>
      </c>
      <c r="W18" s="32">
        <f t="shared" si="6"/>
        <v>7.042253521126761</v>
      </c>
      <c r="X18" s="5">
        <v>96</v>
      </c>
      <c r="Y18" s="11">
        <v>1</v>
      </c>
      <c r="Z18" s="14">
        <f t="shared" si="7"/>
        <v>1.0416666666666665</v>
      </c>
      <c r="AA18" s="5">
        <v>75</v>
      </c>
      <c r="AB18" s="5">
        <v>9</v>
      </c>
      <c r="AC18" s="14">
        <f t="shared" si="8"/>
        <v>12</v>
      </c>
      <c r="AD18" s="10">
        <v>75</v>
      </c>
      <c r="AE18" s="10">
        <v>11</v>
      </c>
      <c r="AF18" s="14">
        <f t="shared" si="9"/>
        <v>14.666666666666666</v>
      </c>
      <c r="AG18" s="10"/>
      <c r="AH18" s="10"/>
      <c r="AI18" s="14"/>
    </row>
    <row r="19" spans="2:35" ht="12.75">
      <c r="B19" s="3" t="s">
        <v>10</v>
      </c>
      <c r="C19" s="5">
        <v>106</v>
      </c>
      <c r="D19" s="11">
        <v>8</v>
      </c>
      <c r="E19" s="14">
        <f t="shared" si="0"/>
        <v>7.547169811320755</v>
      </c>
      <c r="F19" s="5">
        <v>108</v>
      </c>
      <c r="G19" s="11">
        <v>7</v>
      </c>
      <c r="H19" s="14">
        <f t="shared" si="1"/>
        <v>6.481481481481481</v>
      </c>
      <c r="I19" s="5">
        <v>89</v>
      </c>
      <c r="J19" s="11">
        <v>3</v>
      </c>
      <c r="K19" s="14">
        <f t="shared" si="2"/>
        <v>3.3707865168539324</v>
      </c>
      <c r="L19" s="5">
        <v>99</v>
      </c>
      <c r="M19" s="11">
        <v>11</v>
      </c>
      <c r="N19" s="14">
        <f t="shared" si="3"/>
        <v>11.11111111111111</v>
      </c>
      <c r="O19" s="5">
        <v>104</v>
      </c>
      <c r="P19" s="11">
        <v>11</v>
      </c>
      <c r="Q19" s="14">
        <f t="shared" si="4"/>
        <v>10.576923076923077</v>
      </c>
      <c r="R19" s="5">
        <v>92</v>
      </c>
      <c r="S19" s="11">
        <v>9</v>
      </c>
      <c r="T19" s="14">
        <f t="shared" si="5"/>
        <v>9.782608695652174</v>
      </c>
      <c r="U19" s="5">
        <v>101</v>
      </c>
      <c r="V19" s="11">
        <v>3</v>
      </c>
      <c r="W19" s="32">
        <f t="shared" si="6"/>
        <v>2.9702970297029703</v>
      </c>
      <c r="X19" s="5">
        <v>86</v>
      </c>
      <c r="Y19" s="11">
        <v>4</v>
      </c>
      <c r="Z19" s="14">
        <f t="shared" si="7"/>
        <v>4.651162790697675</v>
      </c>
      <c r="AA19" s="5">
        <v>74</v>
      </c>
      <c r="AB19" s="5">
        <v>5</v>
      </c>
      <c r="AC19" s="14">
        <f t="shared" si="8"/>
        <v>6.756756756756757</v>
      </c>
      <c r="AD19" s="10">
        <v>78</v>
      </c>
      <c r="AE19" s="10">
        <v>9</v>
      </c>
      <c r="AF19" s="14">
        <f t="shared" si="9"/>
        <v>11.538461538461538</v>
      </c>
      <c r="AG19" s="10"/>
      <c r="AH19" s="10"/>
      <c r="AI19" s="14"/>
    </row>
    <row r="20" spans="2:35" ht="12.75">
      <c r="B20" s="3" t="s">
        <v>11</v>
      </c>
      <c r="C20" s="5">
        <v>103</v>
      </c>
      <c r="D20" s="11">
        <v>6</v>
      </c>
      <c r="E20" s="14">
        <f t="shared" si="0"/>
        <v>5.825242718446602</v>
      </c>
      <c r="F20" s="5">
        <v>80</v>
      </c>
      <c r="G20" s="11">
        <v>2</v>
      </c>
      <c r="H20" s="14">
        <f t="shared" si="1"/>
        <v>2.5</v>
      </c>
      <c r="I20" s="5">
        <v>103</v>
      </c>
      <c r="J20" s="11">
        <v>8</v>
      </c>
      <c r="K20" s="14">
        <f t="shared" si="2"/>
        <v>7.766990291262135</v>
      </c>
      <c r="L20" s="5">
        <v>92</v>
      </c>
      <c r="M20" s="11">
        <v>6</v>
      </c>
      <c r="N20" s="14">
        <f t="shared" si="3"/>
        <v>6.521739130434782</v>
      </c>
      <c r="O20" s="5">
        <v>86</v>
      </c>
      <c r="P20" s="11">
        <v>6</v>
      </c>
      <c r="Q20" s="14">
        <f t="shared" si="4"/>
        <v>6.976744186046512</v>
      </c>
      <c r="R20" s="5">
        <v>86</v>
      </c>
      <c r="S20" s="11">
        <v>9</v>
      </c>
      <c r="T20" s="14">
        <f t="shared" si="5"/>
        <v>10.465116279069768</v>
      </c>
      <c r="U20" s="5">
        <v>88</v>
      </c>
      <c r="V20" s="11">
        <v>2</v>
      </c>
      <c r="W20" s="32">
        <f t="shared" si="6"/>
        <v>2.272727272727273</v>
      </c>
      <c r="X20" s="5">
        <v>78</v>
      </c>
      <c r="Y20" s="11">
        <v>5</v>
      </c>
      <c r="Z20" s="14">
        <f t="shared" si="7"/>
        <v>6.41025641025641</v>
      </c>
      <c r="AA20" s="5">
        <v>87</v>
      </c>
      <c r="AB20" s="5">
        <v>3</v>
      </c>
      <c r="AC20" s="14">
        <f t="shared" si="8"/>
        <v>3.4482758620689653</v>
      </c>
      <c r="AD20" s="10">
        <v>58</v>
      </c>
      <c r="AE20" s="10">
        <v>8</v>
      </c>
      <c r="AF20" s="14">
        <f t="shared" si="9"/>
        <v>13.793103448275861</v>
      </c>
      <c r="AG20" s="10"/>
      <c r="AH20" s="10"/>
      <c r="AI20" s="14"/>
    </row>
    <row r="21" spans="2:35" ht="12.75">
      <c r="B21" s="3" t="s">
        <v>12</v>
      </c>
      <c r="C21" s="5">
        <v>109</v>
      </c>
      <c r="D21" s="11">
        <v>4</v>
      </c>
      <c r="E21" s="14">
        <f t="shared" si="0"/>
        <v>3.669724770642202</v>
      </c>
      <c r="F21" s="5">
        <v>98</v>
      </c>
      <c r="G21" s="11">
        <v>6</v>
      </c>
      <c r="H21" s="14">
        <f t="shared" si="1"/>
        <v>6.122448979591836</v>
      </c>
      <c r="I21" s="5">
        <v>88</v>
      </c>
      <c r="J21" s="11">
        <v>6</v>
      </c>
      <c r="K21" s="14">
        <f t="shared" si="2"/>
        <v>6.8181818181818175</v>
      </c>
      <c r="L21" s="5">
        <v>79</v>
      </c>
      <c r="M21" s="11">
        <v>6</v>
      </c>
      <c r="N21" s="14">
        <f t="shared" si="3"/>
        <v>7.59493670886076</v>
      </c>
      <c r="O21" s="5">
        <v>75</v>
      </c>
      <c r="P21" s="11">
        <v>3</v>
      </c>
      <c r="Q21" s="14">
        <f t="shared" si="4"/>
        <v>4</v>
      </c>
      <c r="R21" s="5">
        <v>81</v>
      </c>
      <c r="S21" s="11">
        <v>4</v>
      </c>
      <c r="T21" s="14">
        <f t="shared" si="5"/>
        <v>4.938271604938271</v>
      </c>
      <c r="U21" s="5">
        <v>103</v>
      </c>
      <c r="V21" s="11">
        <v>6</v>
      </c>
      <c r="W21" s="32">
        <f t="shared" si="6"/>
        <v>5.825242718446602</v>
      </c>
      <c r="X21" s="5">
        <v>61</v>
      </c>
      <c r="Y21" s="11">
        <v>2</v>
      </c>
      <c r="Z21" s="14">
        <f t="shared" si="7"/>
        <v>3.278688524590164</v>
      </c>
      <c r="AA21" s="5">
        <v>76</v>
      </c>
      <c r="AB21" s="5">
        <v>3</v>
      </c>
      <c r="AC21" s="14">
        <f t="shared" si="8"/>
        <v>3.9473684210526314</v>
      </c>
      <c r="AD21" s="10">
        <v>69</v>
      </c>
      <c r="AE21" s="10">
        <v>2</v>
      </c>
      <c r="AF21" s="14">
        <f t="shared" si="9"/>
        <v>2.898550724637681</v>
      </c>
      <c r="AG21" s="10"/>
      <c r="AH21" s="10"/>
      <c r="AI21" s="14"/>
    </row>
    <row r="22" spans="2:35" ht="12.75">
      <c r="B22" s="3" t="s">
        <v>13</v>
      </c>
      <c r="C22" s="5">
        <v>99</v>
      </c>
      <c r="D22" s="11">
        <v>8</v>
      </c>
      <c r="E22" s="14">
        <f t="shared" si="0"/>
        <v>8.080808080808081</v>
      </c>
      <c r="F22" s="5">
        <v>99</v>
      </c>
      <c r="G22" s="11">
        <v>2</v>
      </c>
      <c r="H22" s="14">
        <f t="shared" si="1"/>
        <v>2.0202020202020203</v>
      </c>
      <c r="I22" s="5">
        <v>94</v>
      </c>
      <c r="J22" s="11">
        <v>5</v>
      </c>
      <c r="K22" s="14">
        <f t="shared" si="2"/>
        <v>5.319148936170213</v>
      </c>
      <c r="L22" s="5">
        <v>86</v>
      </c>
      <c r="M22" s="11">
        <v>8</v>
      </c>
      <c r="N22" s="14">
        <f t="shared" si="3"/>
        <v>9.30232558139535</v>
      </c>
      <c r="O22" s="5">
        <v>113</v>
      </c>
      <c r="P22" s="11">
        <v>17</v>
      </c>
      <c r="Q22" s="14">
        <f t="shared" si="4"/>
        <v>15.04424778761062</v>
      </c>
      <c r="R22" s="5">
        <v>91</v>
      </c>
      <c r="S22" s="11">
        <v>3</v>
      </c>
      <c r="T22" s="14">
        <f t="shared" si="5"/>
        <v>3.296703296703297</v>
      </c>
      <c r="U22" s="5">
        <v>79</v>
      </c>
      <c r="V22" s="11">
        <v>2</v>
      </c>
      <c r="W22" s="32">
        <f t="shared" si="6"/>
        <v>2.5316455696202533</v>
      </c>
      <c r="X22" s="5">
        <v>82</v>
      </c>
      <c r="Y22" s="11">
        <v>8</v>
      </c>
      <c r="Z22" s="14">
        <f t="shared" si="7"/>
        <v>9.75609756097561</v>
      </c>
      <c r="AA22" s="5">
        <v>69</v>
      </c>
      <c r="AB22" s="5">
        <v>5</v>
      </c>
      <c r="AC22" s="14">
        <f t="shared" si="8"/>
        <v>7.246376811594203</v>
      </c>
      <c r="AD22" s="10">
        <v>67</v>
      </c>
      <c r="AE22" s="10">
        <v>11</v>
      </c>
      <c r="AF22" s="14">
        <f t="shared" si="9"/>
        <v>16.417910447761194</v>
      </c>
      <c r="AG22" s="10"/>
      <c r="AH22" s="10"/>
      <c r="AI22" s="14"/>
    </row>
    <row r="23" spans="2:35" ht="12.75">
      <c r="B23" s="6" t="s">
        <v>16</v>
      </c>
      <c r="C23" s="7">
        <v>1053</v>
      </c>
      <c r="D23" s="7">
        <v>74</v>
      </c>
      <c r="E23" s="15">
        <f t="shared" si="0"/>
        <v>7.027540360873694</v>
      </c>
      <c r="F23" s="7">
        <v>1016</v>
      </c>
      <c r="G23" s="7">
        <v>46</v>
      </c>
      <c r="H23" s="15">
        <f t="shared" si="1"/>
        <v>4.52755905511811</v>
      </c>
      <c r="I23" s="7">
        <v>948</v>
      </c>
      <c r="J23" s="7">
        <v>58</v>
      </c>
      <c r="K23" s="15">
        <f t="shared" si="2"/>
        <v>6.118143459915612</v>
      </c>
      <c r="L23" s="7">
        <v>991</v>
      </c>
      <c r="M23" s="7">
        <v>76</v>
      </c>
      <c r="N23" s="15">
        <f t="shared" si="3"/>
        <v>7.669021190716448</v>
      </c>
      <c r="O23" s="7">
        <v>987</v>
      </c>
      <c r="P23" s="7">
        <v>85</v>
      </c>
      <c r="Q23" s="15">
        <f t="shared" si="4"/>
        <v>8.611955420466058</v>
      </c>
      <c r="R23" s="7">
        <v>909</v>
      </c>
      <c r="S23" s="7">
        <v>72</v>
      </c>
      <c r="T23" s="15">
        <f t="shared" si="5"/>
        <v>7.920792079207921</v>
      </c>
      <c r="U23" s="7">
        <v>932</v>
      </c>
      <c r="V23" s="7">
        <v>60</v>
      </c>
      <c r="W23" s="33">
        <f t="shared" si="6"/>
        <v>6.437768240343347</v>
      </c>
      <c r="X23" s="7">
        <v>857</v>
      </c>
      <c r="Y23" s="7">
        <v>41</v>
      </c>
      <c r="Z23" s="15">
        <f t="shared" si="7"/>
        <v>4.784130688448075</v>
      </c>
      <c r="AA23" s="7">
        <v>873</v>
      </c>
      <c r="AB23" s="7">
        <f>+SUM(AB11:AB22)</f>
        <v>51</v>
      </c>
      <c r="AC23" s="15">
        <f t="shared" si="8"/>
        <v>5.841924398625429</v>
      </c>
      <c r="AD23" s="7">
        <f>+SUM(AD11:AD22)</f>
        <v>813</v>
      </c>
      <c r="AE23" s="7">
        <f>+SUM(AE11:AE22)</f>
        <v>69</v>
      </c>
      <c r="AF23" s="15">
        <f t="shared" si="9"/>
        <v>8.487084870848708</v>
      </c>
      <c r="AG23" s="7">
        <f>SUM(AG11:AG22)</f>
        <v>227</v>
      </c>
      <c r="AH23" s="7">
        <f>SUM(AH11:AH22)</f>
        <v>16</v>
      </c>
      <c r="AI23" s="15">
        <f>+AH23/AG23*100</f>
        <v>7.048458149779736</v>
      </c>
    </row>
    <row r="24" spans="2:35" ht="13.5">
      <c r="B24" s="22" t="s">
        <v>53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34"/>
      <c r="AA24" s="4"/>
      <c r="AB24" s="4"/>
      <c r="AC24" s="4"/>
      <c r="AD24" s="1"/>
      <c r="AE24" s="1"/>
      <c r="AF24" s="1"/>
      <c r="AG24" s="1"/>
      <c r="AH24" s="1"/>
      <c r="AI24" s="1"/>
    </row>
    <row r="25" spans="2:14" ht="13.5">
      <c r="B25" s="27" t="s">
        <v>92</v>
      </c>
      <c r="M25" s="4"/>
      <c r="N25" s="4"/>
    </row>
    <row r="30" spans="2:13" ht="12.75" customHeight="1">
      <c r="B30" s="54" t="s">
        <v>105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</row>
    <row r="32" spans="2:17" ht="12.75">
      <c r="B32" s="55" t="s">
        <v>99</v>
      </c>
      <c r="C32" s="45">
        <v>2005</v>
      </c>
      <c r="D32" s="45"/>
      <c r="E32" s="45"/>
      <c r="F32" s="45">
        <v>2006</v>
      </c>
      <c r="G32" s="45"/>
      <c r="H32" s="45"/>
      <c r="I32" s="45">
        <v>2007</v>
      </c>
      <c r="J32" s="45"/>
      <c r="K32" s="45"/>
      <c r="L32" s="45">
        <v>2008</v>
      </c>
      <c r="M32" s="45"/>
      <c r="N32" s="45"/>
      <c r="O32" s="45">
        <v>2009</v>
      </c>
      <c r="P32" s="45"/>
      <c r="Q32" s="45"/>
    </row>
    <row r="33" spans="2:17" ht="25.5">
      <c r="B33" s="56"/>
      <c r="C33" s="16" t="s">
        <v>100</v>
      </c>
      <c r="D33" s="16" t="s">
        <v>101</v>
      </c>
      <c r="E33" s="9" t="s">
        <v>102</v>
      </c>
      <c r="F33" s="16" t="s">
        <v>100</v>
      </c>
      <c r="G33" s="16" t="s">
        <v>101</v>
      </c>
      <c r="H33" s="9" t="s">
        <v>102</v>
      </c>
      <c r="I33" s="16" t="s">
        <v>100</v>
      </c>
      <c r="J33" s="16" t="s">
        <v>101</v>
      </c>
      <c r="K33" s="9" t="s">
        <v>102</v>
      </c>
      <c r="L33" s="16" t="s">
        <v>100</v>
      </c>
      <c r="M33" s="16" t="s">
        <v>101</v>
      </c>
      <c r="N33" s="9" t="s">
        <v>102</v>
      </c>
      <c r="O33" s="16" t="s">
        <v>100</v>
      </c>
      <c r="P33" s="16" t="s">
        <v>101</v>
      </c>
      <c r="Q33" s="9" t="s">
        <v>102</v>
      </c>
    </row>
    <row r="34" spans="2:17" ht="12.75">
      <c r="B34" s="35" t="s">
        <v>49</v>
      </c>
      <c r="C34" s="11">
        <v>400</v>
      </c>
      <c r="D34" s="11">
        <v>24</v>
      </c>
      <c r="E34" s="12">
        <f>+D34+C34</f>
        <v>424</v>
      </c>
      <c r="F34" s="12">
        <v>388</v>
      </c>
      <c r="G34" s="36">
        <v>25</v>
      </c>
      <c r="H34" s="12">
        <f>+G34+F34</f>
        <v>413</v>
      </c>
      <c r="I34" s="36">
        <v>376</v>
      </c>
      <c r="J34" s="36">
        <v>23</v>
      </c>
      <c r="K34" s="12">
        <f>+J34+I34</f>
        <v>399</v>
      </c>
      <c r="L34" s="36">
        <v>351</v>
      </c>
      <c r="M34" s="36">
        <v>34</v>
      </c>
      <c r="N34" s="12">
        <f>+M34+L34</f>
        <v>385</v>
      </c>
      <c r="O34" s="11">
        <v>100</v>
      </c>
      <c r="P34" s="11">
        <v>11</v>
      </c>
      <c r="Q34" s="11">
        <v>111</v>
      </c>
    </row>
    <row r="35" spans="2:17" ht="12.75">
      <c r="B35" s="35" t="s">
        <v>45</v>
      </c>
      <c r="C35" s="11">
        <v>376</v>
      </c>
      <c r="D35" s="11">
        <v>27</v>
      </c>
      <c r="E35" s="12">
        <f>+D35+C35</f>
        <v>403</v>
      </c>
      <c r="F35" s="12">
        <v>371</v>
      </c>
      <c r="G35" s="36">
        <v>14</v>
      </c>
      <c r="H35" s="12">
        <f>+G35+F35</f>
        <v>385</v>
      </c>
      <c r="I35" s="36">
        <v>380</v>
      </c>
      <c r="J35" s="36">
        <v>24</v>
      </c>
      <c r="K35" s="12">
        <f>+J35+I35</f>
        <v>404</v>
      </c>
      <c r="L35" s="36">
        <v>350</v>
      </c>
      <c r="M35" s="36">
        <v>34</v>
      </c>
      <c r="N35" s="12">
        <f>+M35+L35</f>
        <v>384</v>
      </c>
      <c r="O35" s="11">
        <v>106</v>
      </c>
      <c r="P35" s="11">
        <v>5</v>
      </c>
      <c r="Q35" s="11">
        <v>111</v>
      </c>
    </row>
    <row r="36" spans="2:17" ht="12.75">
      <c r="B36" s="35" t="s">
        <v>103</v>
      </c>
      <c r="C36" s="12">
        <v>23</v>
      </c>
      <c r="D36" s="12">
        <v>2</v>
      </c>
      <c r="E36" s="12">
        <f>+D36+C36</f>
        <v>25</v>
      </c>
      <c r="F36" s="12">
        <v>11</v>
      </c>
      <c r="G36" s="12"/>
      <c r="H36" s="12">
        <f>+G36+F36</f>
        <v>11</v>
      </c>
      <c r="I36" s="12">
        <v>43</v>
      </c>
      <c r="J36" s="12">
        <v>1</v>
      </c>
      <c r="K36" s="12">
        <f>+J36+I36</f>
        <v>44</v>
      </c>
      <c r="L36" s="12">
        <v>6</v>
      </c>
      <c r="M36" s="12"/>
      <c r="N36" s="12">
        <f>+M36+L36</f>
        <v>6</v>
      </c>
      <c r="O36" s="12"/>
      <c r="P36" s="12"/>
      <c r="Q36" s="12"/>
    </row>
    <row r="37" spans="2:17" ht="12.75">
      <c r="B37" s="35" t="s">
        <v>69</v>
      </c>
      <c r="C37" s="12"/>
      <c r="D37" s="12"/>
      <c r="E37" s="12">
        <f>+D37+C37</f>
        <v>0</v>
      </c>
      <c r="F37" s="12"/>
      <c r="G37" s="12"/>
      <c r="H37" s="12">
        <f>+G37+F37</f>
        <v>0</v>
      </c>
      <c r="I37" s="12"/>
      <c r="J37" s="12"/>
      <c r="K37" s="12">
        <f>+J37+I37</f>
        <v>0</v>
      </c>
      <c r="L37" s="12">
        <v>19</v>
      </c>
      <c r="M37" s="12"/>
      <c r="N37" s="12">
        <f>+M37+L37</f>
        <v>19</v>
      </c>
      <c r="O37" s="11">
        <v>4</v>
      </c>
      <c r="P37" s="11"/>
      <c r="Q37" s="11">
        <v>4</v>
      </c>
    </row>
    <row r="38" spans="2:17" ht="12.75">
      <c r="B38" s="35" t="s">
        <v>104</v>
      </c>
      <c r="C38" s="11">
        <v>73</v>
      </c>
      <c r="D38" s="11">
        <v>7</v>
      </c>
      <c r="E38" s="12">
        <f>+D38+C38</f>
        <v>80</v>
      </c>
      <c r="F38" s="12">
        <v>48</v>
      </c>
      <c r="G38" s="36">
        <v>2</v>
      </c>
      <c r="H38" s="12">
        <f>+G38+F38</f>
        <v>50</v>
      </c>
      <c r="I38" s="36">
        <v>47</v>
      </c>
      <c r="J38" s="36">
        <v>2</v>
      </c>
      <c r="K38" s="12">
        <f>+J38+I38</f>
        <v>49</v>
      </c>
      <c r="L38" s="36">
        <v>19</v>
      </c>
      <c r="M38" s="36">
        <v>0</v>
      </c>
      <c r="N38" s="12">
        <f>+M38+L38</f>
        <v>19</v>
      </c>
      <c r="O38" s="11">
        <v>1</v>
      </c>
      <c r="P38" s="11"/>
      <c r="Q38" s="11">
        <v>1</v>
      </c>
    </row>
    <row r="39" spans="2:17" ht="12.75">
      <c r="B39" s="9" t="s">
        <v>1</v>
      </c>
      <c r="C39" s="9">
        <f aca="true" t="shared" si="10" ref="C39:N39">+SUM(C34:C38)</f>
        <v>872</v>
      </c>
      <c r="D39" s="9">
        <f t="shared" si="10"/>
        <v>60</v>
      </c>
      <c r="E39" s="9">
        <f t="shared" si="10"/>
        <v>932</v>
      </c>
      <c r="F39" s="9">
        <f t="shared" si="10"/>
        <v>818</v>
      </c>
      <c r="G39" s="9">
        <f t="shared" si="10"/>
        <v>41</v>
      </c>
      <c r="H39" s="9">
        <f t="shared" si="10"/>
        <v>859</v>
      </c>
      <c r="I39" s="9">
        <f t="shared" si="10"/>
        <v>846</v>
      </c>
      <c r="J39" s="9">
        <f t="shared" si="10"/>
        <v>50</v>
      </c>
      <c r="K39" s="9">
        <f t="shared" si="10"/>
        <v>896</v>
      </c>
      <c r="L39" s="9">
        <f t="shared" si="10"/>
        <v>745</v>
      </c>
      <c r="M39" s="9">
        <f t="shared" si="10"/>
        <v>68</v>
      </c>
      <c r="N39" s="9">
        <f t="shared" si="10"/>
        <v>813</v>
      </c>
      <c r="O39" s="7">
        <v>211</v>
      </c>
      <c r="P39" s="7">
        <v>16</v>
      </c>
      <c r="Q39" s="7">
        <v>227</v>
      </c>
    </row>
  </sheetData>
  <mergeCells count="21">
    <mergeCell ref="O32:Q32"/>
    <mergeCell ref="B30:M30"/>
    <mergeCell ref="D3:M3"/>
    <mergeCell ref="B32:B33"/>
    <mergeCell ref="C32:E32"/>
    <mergeCell ref="F32:H32"/>
    <mergeCell ref="I32:K32"/>
    <mergeCell ref="L32:N32"/>
    <mergeCell ref="B7:K7"/>
    <mergeCell ref="C9:E9"/>
    <mergeCell ref="AG9:AI9"/>
    <mergeCell ref="R9:T9"/>
    <mergeCell ref="U9:W9"/>
    <mergeCell ref="AA9:AC9"/>
    <mergeCell ref="AD9:AF9"/>
    <mergeCell ref="X9:Z9"/>
    <mergeCell ref="L9:N9"/>
    <mergeCell ref="B9:B10"/>
    <mergeCell ref="O9:Q9"/>
    <mergeCell ref="F9:H9"/>
    <mergeCell ref="I9:K9"/>
  </mergeCells>
  <printOptions/>
  <pageMargins left="0.75" right="0.75" top="1" bottom="1" header="0" footer="0"/>
  <pageSetup horizontalDpi="300" verticalDpi="300" orientation="landscape" paperSize="5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G54"/>
  <sheetViews>
    <sheetView zoomScale="120" zoomScaleNormal="120" workbookViewId="0" topLeftCell="A1">
      <selection activeCell="C54" sqref="C54"/>
    </sheetView>
  </sheetViews>
  <sheetFormatPr defaultColWidth="11.421875" defaultRowHeight="12.75"/>
  <cols>
    <col min="1" max="1" width="7.00390625" style="18" customWidth="1"/>
    <col min="2" max="2" width="5.8515625" style="26" customWidth="1"/>
    <col min="3" max="3" width="21.00390625" style="18" bestFit="1" customWidth="1"/>
    <col min="4" max="4" width="8.140625" style="18" bestFit="1" customWidth="1"/>
    <col min="5" max="5" width="7.421875" style="18" bestFit="1" customWidth="1"/>
    <col min="6" max="6" width="5.421875" style="18" customWidth="1"/>
    <col min="7" max="7" width="5.7109375" style="18" bestFit="1" customWidth="1"/>
    <col min="8" max="8" width="4.7109375" style="18" bestFit="1" customWidth="1"/>
    <col min="9" max="9" width="8.140625" style="18" bestFit="1" customWidth="1"/>
    <col min="10" max="10" width="7.140625" style="18" customWidth="1"/>
    <col min="11" max="11" width="8.140625" style="18" bestFit="1" customWidth="1"/>
    <col min="12" max="12" width="4.7109375" style="18" bestFit="1" customWidth="1"/>
    <col min="13" max="13" width="8.140625" style="18" bestFit="1" customWidth="1"/>
    <col min="14" max="14" width="3.8515625" style="18" bestFit="1" customWidth="1"/>
    <col min="15" max="15" width="3.140625" style="18" bestFit="1" customWidth="1"/>
    <col min="16" max="16" width="4.421875" style="18" bestFit="1" customWidth="1"/>
    <col min="17" max="16384" width="11.421875" style="18" customWidth="1"/>
  </cols>
  <sheetData>
    <row r="1" ht="26.25" customHeight="1"/>
    <row r="2" spans="2:33" ht="22.5" customHeight="1">
      <c r="B2" s="40" t="s">
        <v>93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2:33" ht="15.75" customHeight="1">
      <c r="B3" s="46" t="s">
        <v>50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</row>
    <row r="4" spans="2:33" ht="13.5">
      <c r="B4" s="41" t="s">
        <v>71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</row>
    <row r="6" spans="2:13" s="26" customFormat="1" ht="13.5">
      <c r="B6" s="65" t="s">
        <v>23</v>
      </c>
      <c r="C6" s="66" t="s">
        <v>24</v>
      </c>
      <c r="D6" s="63" t="s">
        <v>16</v>
      </c>
      <c r="E6" s="64"/>
      <c r="F6" s="63" t="s">
        <v>18</v>
      </c>
      <c r="G6" s="64"/>
      <c r="H6" s="63" t="s">
        <v>19</v>
      </c>
      <c r="I6" s="64"/>
      <c r="J6" s="63" t="s">
        <v>25</v>
      </c>
      <c r="K6" s="64"/>
      <c r="L6" s="68" t="s">
        <v>20</v>
      </c>
      <c r="M6" s="68"/>
    </row>
    <row r="7" spans="2:13" ht="12.75">
      <c r="B7" s="65"/>
      <c r="C7" s="67"/>
      <c r="D7" s="13" t="s">
        <v>1</v>
      </c>
      <c r="E7" s="13" t="s">
        <v>15</v>
      </c>
      <c r="F7" s="13" t="s">
        <v>1</v>
      </c>
      <c r="G7" s="13" t="s">
        <v>15</v>
      </c>
      <c r="H7" s="13" t="s">
        <v>1</v>
      </c>
      <c r="I7" s="13" t="s">
        <v>15</v>
      </c>
      <c r="J7" s="13" t="s">
        <v>1</v>
      </c>
      <c r="K7" s="13" t="s">
        <v>15</v>
      </c>
      <c r="L7" s="13" t="s">
        <v>1</v>
      </c>
      <c r="M7" s="13" t="s">
        <v>15</v>
      </c>
    </row>
    <row r="8" spans="2:13" ht="12.75">
      <c r="B8" s="57">
        <v>2001</v>
      </c>
      <c r="C8" s="24" t="s">
        <v>26</v>
      </c>
      <c r="D8" s="5">
        <v>33</v>
      </c>
      <c r="E8" s="14">
        <f>+D8/$D$12*100</f>
        <v>3.481012658227848</v>
      </c>
      <c r="F8" s="5">
        <v>20</v>
      </c>
      <c r="G8" s="14">
        <f>+F8/$D$12*100</f>
        <v>2.109704641350211</v>
      </c>
      <c r="H8" s="5">
        <v>13</v>
      </c>
      <c r="I8" s="14">
        <f>+H8/$D$12*100</f>
        <v>1.3713080168776373</v>
      </c>
      <c r="J8" s="10" t="s">
        <v>27</v>
      </c>
      <c r="K8" s="14" t="s">
        <v>27</v>
      </c>
      <c r="L8" s="10" t="s">
        <v>27</v>
      </c>
      <c r="M8" s="14" t="s">
        <v>27</v>
      </c>
    </row>
    <row r="9" spans="2:13" ht="12.75">
      <c r="B9" s="58"/>
      <c r="C9" s="24" t="s">
        <v>28</v>
      </c>
      <c r="D9" s="5">
        <v>3</v>
      </c>
      <c r="E9" s="14">
        <f>+D9/$D$12*100</f>
        <v>0.31645569620253167</v>
      </c>
      <c r="F9" s="5">
        <v>2</v>
      </c>
      <c r="G9" s="14">
        <f>+F9/$D$12*100</f>
        <v>0.21097046413502107</v>
      </c>
      <c r="H9" s="10" t="s">
        <v>27</v>
      </c>
      <c r="I9" s="14" t="s">
        <v>27</v>
      </c>
      <c r="J9" s="10" t="s">
        <v>27</v>
      </c>
      <c r="K9" s="14" t="s">
        <v>27</v>
      </c>
      <c r="L9" s="5">
        <v>1</v>
      </c>
      <c r="M9" s="14">
        <f>+L9/$D$12*100</f>
        <v>0.10548523206751054</v>
      </c>
    </row>
    <row r="10" spans="2:13" ht="12.75">
      <c r="B10" s="58"/>
      <c r="C10" s="24" t="s">
        <v>29</v>
      </c>
      <c r="D10" s="5">
        <v>887</v>
      </c>
      <c r="E10" s="14">
        <f>+D10/$D$12*100</f>
        <v>93.56540084388185</v>
      </c>
      <c r="F10" s="5">
        <v>348</v>
      </c>
      <c r="G10" s="14">
        <f>+F10/$D$12*100</f>
        <v>36.708860759493675</v>
      </c>
      <c r="H10" s="5">
        <v>536</v>
      </c>
      <c r="I10" s="14">
        <f>+H10/$D$12*100</f>
        <v>56.540084388185655</v>
      </c>
      <c r="J10" s="5">
        <v>2</v>
      </c>
      <c r="K10" s="14">
        <f>+J10/$D$12*100</f>
        <v>0.21097046413502107</v>
      </c>
      <c r="L10" s="5">
        <v>1</v>
      </c>
      <c r="M10" s="14">
        <f>+L10/$D$12*100</f>
        <v>0.10548523206751054</v>
      </c>
    </row>
    <row r="11" spans="2:13" ht="12.75">
      <c r="B11" s="58"/>
      <c r="C11" s="24" t="s">
        <v>30</v>
      </c>
      <c r="D11" s="5">
        <v>25</v>
      </c>
      <c r="E11" s="14">
        <f>+D11/$D$12*100</f>
        <v>2.6371308016877637</v>
      </c>
      <c r="F11" s="5">
        <v>5</v>
      </c>
      <c r="G11" s="14">
        <f>+F11/$D$12*100</f>
        <v>0.5274261603375527</v>
      </c>
      <c r="H11" s="5">
        <v>20</v>
      </c>
      <c r="I11" s="14">
        <f>+H11/$D$12*100</f>
        <v>2.109704641350211</v>
      </c>
      <c r="J11" s="10" t="s">
        <v>27</v>
      </c>
      <c r="K11" s="14" t="s">
        <v>27</v>
      </c>
      <c r="L11" s="10" t="s">
        <v>27</v>
      </c>
      <c r="M11" s="14" t="s">
        <v>27</v>
      </c>
    </row>
    <row r="12" spans="2:13" ht="12.75">
      <c r="B12" s="59"/>
      <c r="C12" s="8" t="s">
        <v>16</v>
      </c>
      <c r="D12" s="7">
        <v>948</v>
      </c>
      <c r="E12" s="15">
        <f>+D12/D$12*100</f>
        <v>100</v>
      </c>
      <c r="F12" s="7">
        <v>375</v>
      </c>
      <c r="G12" s="15">
        <f>+F12/$D$12*100</f>
        <v>39.55696202531646</v>
      </c>
      <c r="H12" s="7">
        <v>569</v>
      </c>
      <c r="I12" s="15">
        <f>+H12/$D$12*100</f>
        <v>60.02109704641351</v>
      </c>
      <c r="J12" s="7">
        <v>2</v>
      </c>
      <c r="K12" s="15">
        <f>+J12/$D$12*100</f>
        <v>0.21097046413502107</v>
      </c>
      <c r="L12" s="7">
        <v>2</v>
      </c>
      <c r="M12" s="15">
        <f>+L12/$D$12*100</f>
        <v>0.21097046413502107</v>
      </c>
    </row>
    <row r="13" spans="2:13" ht="12.75">
      <c r="B13" s="57">
        <v>2002</v>
      </c>
      <c r="C13" s="24" t="s">
        <v>26</v>
      </c>
      <c r="D13" s="5">
        <v>152</v>
      </c>
      <c r="E13" s="14">
        <f>+D13/$D$17*100</f>
        <v>15.338042381432896</v>
      </c>
      <c r="F13" s="5">
        <v>77</v>
      </c>
      <c r="G13" s="14">
        <f>+F13/$D$17*100</f>
        <v>7.769929364278506</v>
      </c>
      <c r="H13" s="5">
        <v>75</v>
      </c>
      <c r="I13" s="14">
        <f>+H13/$D$17*100</f>
        <v>7.568113017154389</v>
      </c>
      <c r="J13" s="10" t="s">
        <v>27</v>
      </c>
      <c r="K13" s="10" t="s">
        <v>27</v>
      </c>
      <c r="L13" s="10" t="s">
        <v>27</v>
      </c>
      <c r="M13" s="14" t="s">
        <v>27</v>
      </c>
    </row>
    <row r="14" spans="2:13" ht="12.75">
      <c r="B14" s="58"/>
      <c r="C14" s="24" t="s">
        <v>28</v>
      </c>
      <c r="D14" s="5">
        <v>34</v>
      </c>
      <c r="E14" s="14">
        <f>+D14/$D$17*100</f>
        <v>3.4308779011099895</v>
      </c>
      <c r="F14" s="5">
        <v>34</v>
      </c>
      <c r="G14" s="14">
        <f>+F14/$D$17*100</f>
        <v>3.4308779011099895</v>
      </c>
      <c r="H14" s="10" t="s">
        <v>27</v>
      </c>
      <c r="I14" s="10" t="s">
        <v>27</v>
      </c>
      <c r="J14" s="10" t="s">
        <v>27</v>
      </c>
      <c r="K14" s="10" t="s">
        <v>27</v>
      </c>
      <c r="L14" s="10" t="s">
        <v>27</v>
      </c>
      <c r="M14" s="14" t="s">
        <v>27</v>
      </c>
    </row>
    <row r="15" spans="2:13" ht="12.75">
      <c r="B15" s="58"/>
      <c r="C15" s="24" t="s">
        <v>29</v>
      </c>
      <c r="D15" s="5">
        <v>803</v>
      </c>
      <c r="E15" s="14">
        <f>+D15/$D$17*100</f>
        <v>81.029263370333</v>
      </c>
      <c r="F15" s="5">
        <v>257</v>
      </c>
      <c r="G15" s="14">
        <f>+F15/$D$17*100</f>
        <v>25.93340060544904</v>
      </c>
      <c r="H15" s="5">
        <v>545</v>
      </c>
      <c r="I15" s="14">
        <f>+H15/$D$17*100</f>
        <v>54.9949545913219</v>
      </c>
      <c r="J15" s="5">
        <v>1</v>
      </c>
      <c r="K15" s="14">
        <f>+J15/$D$17*100</f>
        <v>0.10090817356205853</v>
      </c>
      <c r="L15" s="10" t="s">
        <v>27</v>
      </c>
      <c r="M15" s="10" t="s">
        <v>27</v>
      </c>
    </row>
    <row r="16" spans="2:13" ht="12.75">
      <c r="B16" s="58"/>
      <c r="C16" s="24" t="s">
        <v>30</v>
      </c>
      <c r="D16" s="5">
        <v>2</v>
      </c>
      <c r="E16" s="14">
        <f>+D16/$D$17*100</f>
        <v>0.20181634712411706</v>
      </c>
      <c r="F16" s="10" t="s">
        <v>27</v>
      </c>
      <c r="G16" s="14" t="s">
        <v>27</v>
      </c>
      <c r="H16" s="5">
        <v>2</v>
      </c>
      <c r="I16" s="14">
        <f>+H16/$D$17*100</f>
        <v>0.20181634712411706</v>
      </c>
      <c r="J16" s="10" t="s">
        <v>27</v>
      </c>
      <c r="K16" s="10" t="s">
        <v>27</v>
      </c>
      <c r="L16" s="10" t="s">
        <v>27</v>
      </c>
      <c r="M16" s="14" t="s">
        <v>27</v>
      </c>
    </row>
    <row r="17" spans="2:13" ht="12.75">
      <c r="B17" s="59"/>
      <c r="C17" s="8" t="s">
        <v>16</v>
      </c>
      <c r="D17" s="7">
        <v>991</v>
      </c>
      <c r="E17" s="15">
        <f>+D17/D$17*100</f>
        <v>100</v>
      </c>
      <c r="F17" s="7">
        <v>368</v>
      </c>
      <c r="G17" s="15">
        <f>+F17/$D$17*100</f>
        <v>37.134207870837535</v>
      </c>
      <c r="H17" s="7">
        <v>622</v>
      </c>
      <c r="I17" s="15">
        <f>+H17/$D$17*100</f>
        <v>62.7648839556004</v>
      </c>
      <c r="J17" s="7">
        <v>1</v>
      </c>
      <c r="K17" s="15">
        <f>+J17/$D$17*100</f>
        <v>0.10090817356205853</v>
      </c>
      <c r="L17" s="9" t="s">
        <v>27</v>
      </c>
      <c r="M17" s="9" t="s">
        <v>27</v>
      </c>
    </row>
    <row r="18" spans="2:13" ht="12.75">
      <c r="B18" s="57">
        <v>2003</v>
      </c>
      <c r="C18" s="24" t="s">
        <v>26</v>
      </c>
      <c r="D18" s="5">
        <v>142</v>
      </c>
      <c r="E18" s="14">
        <f>+D18/$D$21*100</f>
        <v>14.387031408308005</v>
      </c>
      <c r="F18" s="5">
        <v>74</v>
      </c>
      <c r="G18" s="14">
        <f>+F18/$D$21*100</f>
        <v>7.497467071935157</v>
      </c>
      <c r="H18" s="5">
        <v>65</v>
      </c>
      <c r="I18" s="14">
        <f>+H18/$D$21*100</f>
        <v>6.5856129685916915</v>
      </c>
      <c r="J18" s="5">
        <v>1</v>
      </c>
      <c r="K18" s="14">
        <f>+J18/$D$21*100</f>
        <v>0.10131712259371835</v>
      </c>
      <c r="L18" s="5">
        <v>2</v>
      </c>
      <c r="M18" s="14">
        <f>+L18/$D$21*100</f>
        <v>0.2026342451874367</v>
      </c>
    </row>
    <row r="19" spans="2:13" ht="12.75">
      <c r="B19" s="58"/>
      <c r="C19" s="24" t="s">
        <v>28</v>
      </c>
      <c r="D19" s="5">
        <v>16</v>
      </c>
      <c r="E19" s="14">
        <f>+D19/$D$21*100</f>
        <v>1.6210739614994936</v>
      </c>
      <c r="F19" s="5">
        <v>16</v>
      </c>
      <c r="G19" s="14">
        <f>+F19/$D$21*100</f>
        <v>1.6210739614994936</v>
      </c>
      <c r="H19" s="10" t="s">
        <v>27</v>
      </c>
      <c r="I19" s="14" t="s">
        <v>27</v>
      </c>
      <c r="J19" s="10" t="s">
        <v>27</v>
      </c>
      <c r="K19" s="14" t="s">
        <v>27</v>
      </c>
      <c r="L19" s="10" t="s">
        <v>27</v>
      </c>
      <c r="M19" s="14" t="s">
        <v>27</v>
      </c>
    </row>
    <row r="20" spans="2:13" ht="12.75">
      <c r="B20" s="58"/>
      <c r="C20" s="24" t="s">
        <v>29</v>
      </c>
      <c r="D20" s="5">
        <v>829</v>
      </c>
      <c r="E20" s="14">
        <f>+D20/$D$21*100</f>
        <v>83.9918946301925</v>
      </c>
      <c r="F20" s="5">
        <v>218</v>
      </c>
      <c r="G20" s="14">
        <f>+F20/$D$21*100</f>
        <v>22.087132725430596</v>
      </c>
      <c r="H20" s="5">
        <v>607</v>
      </c>
      <c r="I20" s="14">
        <f>+H20/$D$21*100</f>
        <v>61.49949341438703</v>
      </c>
      <c r="J20" s="5">
        <v>1</v>
      </c>
      <c r="K20" s="14">
        <f>+J20/$D$21*100</f>
        <v>0.10131712259371835</v>
      </c>
      <c r="L20" s="5">
        <v>3</v>
      </c>
      <c r="M20" s="14">
        <f>+L20/$D$21*100</f>
        <v>0.303951367781155</v>
      </c>
    </row>
    <row r="21" spans="2:13" ht="12.75">
      <c r="B21" s="59"/>
      <c r="C21" s="8" t="s">
        <v>16</v>
      </c>
      <c r="D21" s="7">
        <v>987</v>
      </c>
      <c r="E21" s="15">
        <f>+D21/D$21*100</f>
        <v>100</v>
      </c>
      <c r="F21" s="7">
        <v>308</v>
      </c>
      <c r="G21" s="15">
        <f>+F21/$D$21*100</f>
        <v>31.20567375886525</v>
      </c>
      <c r="H21" s="7">
        <v>672</v>
      </c>
      <c r="I21" s="15">
        <f>+H21/$D$21*100</f>
        <v>68.08510638297872</v>
      </c>
      <c r="J21" s="7">
        <v>2</v>
      </c>
      <c r="K21" s="15">
        <f>+J21/$D$21*100</f>
        <v>0.2026342451874367</v>
      </c>
      <c r="L21" s="7">
        <v>5</v>
      </c>
      <c r="M21" s="15">
        <f>+L21/$D$21*100</f>
        <v>0.5065856129685917</v>
      </c>
    </row>
    <row r="22" spans="2:13" ht="12.75">
      <c r="B22" s="57">
        <v>2004</v>
      </c>
      <c r="C22" s="24" t="s">
        <v>26</v>
      </c>
      <c r="D22" s="5">
        <v>78</v>
      </c>
      <c r="E22" s="14">
        <f>+D22/$D$25*100</f>
        <v>8.58085808580858</v>
      </c>
      <c r="F22" s="5">
        <v>37</v>
      </c>
      <c r="G22" s="14">
        <f>+F22/$D$25*100</f>
        <v>4.07040704070407</v>
      </c>
      <c r="H22" s="5">
        <v>41</v>
      </c>
      <c r="I22" s="14">
        <f>+H22/$D$25*100</f>
        <v>4.51045104510451</v>
      </c>
      <c r="J22" s="10" t="s">
        <v>27</v>
      </c>
      <c r="K22" s="14" t="s">
        <v>27</v>
      </c>
      <c r="L22" s="10" t="s">
        <v>27</v>
      </c>
      <c r="M22" s="14" t="s">
        <v>27</v>
      </c>
    </row>
    <row r="23" spans="2:13" ht="12.75">
      <c r="B23" s="58"/>
      <c r="C23" s="24" t="s">
        <v>28</v>
      </c>
      <c r="D23" s="5">
        <v>19</v>
      </c>
      <c r="E23" s="14">
        <f>+D23/$D$25*100</f>
        <v>2.0902090209020905</v>
      </c>
      <c r="F23" s="5">
        <v>18</v>
      </c>
      <c r="G23" s="14">
        <f>+F23/$D$25*100</f>
        <v>1.9801980198019802</v>
      </c>
      <c r="H23" s="5">
        <v>1</v>
      </c>
      <c r="I23" s="14">
        <f>+H23/$D$25*100</f>
        <v>0.11001100110011</v>
      </c>
      <c r="J23" s="10" t="s">
        <v>27</v>
      </c>
      <c r="K23" s="14" t="s">
        <v>27</v>
      </c>
      <c r="L23" s="10" t="s">
        <v>27</v>
      </c>
      <c r="M23" s="14" t="s">
        <v>27</v>
      </c>
    </row>
    <row r="24" spans="2:13" ht="12.75">
      <c r="B24" s="58"/>
      <c r="C24" s="24" t="s">
        <v>29</v>
      </c>
      <c r="D24" s="5">
        <v>812</v>
      </c>
      <c r="E24" s="14">
        <f>+D24/$D$25*100</f>
        <v>89.32893289328932</v>
      </c>
      <c r="F24" s="5">
        <v>236</v>
      </c>
      <c r="G24" s="14">
        <f>+F24/$D$25*100</f>
        <v>25.962596259625965</v>
      </c>
      <c r="H24" s="5">
        <v>576</v>
      </c>
      <c r="I24" s="14">
        <f>+H24/$D$25*100</f>
        <v>63.366336633663366</v>
      </c>
      <c r="J24" s="10" t="s">
        <v>27</v>
      </c>
      <c r="K24" s="14" t="s">
        <v>27</v>
      </c>
      <c r="L24" s="10" t="s">
        <v>27</v>
      </c>
      <c r="M24" s="14" t="s">
        <v>27</v>
      </c>
    </row>
    <row r="25" spans="2:13" ht="12.75">
      <c r="B25" s="59"/>
      <c r="C25" s="8" t="s">
        <v>16</v>
      </c>
      <c r="D25" s="7">
        <v>909</v>
      </c>
      <c r="E25" s="15">
        <f>+D25/$D$25*100</f>
        <v>100</v>
      </c>
      <c r="F25" s="7">
        <v>291</v>
      </c>
      <c r="G25" s="15">
        <f>+F25/$D$25*100</f>
        <v>32.01320132013201</v>
      </c>
      <c r="H25" s="7">
        <v>618</v>
      </c>
      <c r="I25" s="15">
        <f>+H25/$D$25*100</f>
        <v>67.98679867986799</v>
      </c>
      <c r="J25" s="9" t="s">
        <v>27</v>
      </c>
      <c r="K25" s="15" t="s">
        <v>27</v>
      </c>
      <c r="L25" s="9" t="s">
        <v>27</v>
      </c>
      <c r="M25" s="15" t="s">
        <v>27</v>
      </c>
    </row>
    <row r="26" spans="2:13" ht="12.75">
      <c r="B26" s="57">
        <v>2005</v>
      </c>
      <c r="C26" s="24" t="s">
        <v>26</v>
      </c>
      <c r="D26" s="5">
        <v>129</v>
      </c>
      <c r="E26" s="14">
        <f>+D26/$D$30*100</f>
        <v>13.841201716738198</v>
      </c>
      <c r="F26" s="5">
        <v>29</v>
      </c>
      <c r="G26" s="14">
        <f>+F26/$D$30*100</f>
        <v>3.111587982832618</v>
      </c>
      <c r="H26" s="5">
        <v>100</v>
      </c>
      <c r="I26" s="14">
        <f>+H26/$D$30*100</f>
        <v>10.72961373390558</v>
      </c>
      <c r="J26" s="10" t="s">
        <v>27</v>
      </c>
      <c r="K26" s="14" t="s">
        <v>27</v>
      </c>
      <c r="L26" s="10" t="s">
        <v>27</v>
      </c>
      <c r="M26" s="14" t="s">
        <v>27</v>
      </c>
    </row>
    <row r="27" spans="2:13" ht="12.75">
      <c r="B27" s="58"/>
      <c r="C27" s="24" t="s">
        <v>28</v>
      </c>
      <c r="D27" s="5">
        <v>3</v>
      </c>
      <c r="E27" s="14">
        <f>+D27/$D$30*100</f>
        <v>0.3218884120171674</v>
      </c>
      <c r="F27" s="5">
        <v>32</v>
      </c>
      <c r="G27" s="14">
        <f>+F27/$D$30*100</f>
        <v>3.4334763948497855</v>
      </c>
      <c r="H27" s="10" t="s">
        <v>27</v>
      </c>
      <c r="I27" s="14" t="s">
        <v>27</v>
      </c>
      <c r="J27" s="10" t="s">
        <v>27</v>
      </c>
      <c r="K27" s="14" t="s">
        <v>27</v>
      </c>
      <c r="L27" s="10" t="s">
        <v>27</v>
      </c>
      <c r="M27" s="14" t="s">
        <v>27</v>
      </c>
    </row>
    <row r="28" spans="2:13" ht="12.75">
      <c r="B28" s="58"/>
      <c r="C28" s="24" t="s">
        <v>29</v>
      </c>
      <c r="D28" s="5">
        <v>770</v>
      </c>
      <c r="E28" s="14">
        <f>+D28/$D$30*100</f>
        <v>82.61802575107296</v>
      </c>
      <c r="F28" s="5">
        <v>189</v>
      </c>
      <c r="G28" s="14">
        <f>+F28/$D$30*100</f>
        <v>20.278969957081543</v>
      </c>
      <c r="H28" s="5">
        <v>581</v>
      </c>
      <c r="I28" s="14">
        <f>+H28/$D$30*100</f>
        <v>62.33905579399141</v>
      </c>
      <c r="J28" s="10" t="s">
        <v>27</v>
      </c>
      <c r="K28" s="14" t="s">
        <v>27</v>
      </c>
      <c r="L28" s="10" t="s">
        <v>27</v>
      </c>
      <c r="M28" s="14" t="s">
        <v>27</v>
      </c>
    </row>
    <row r="29" spans="2:13" ht="12.75">
      <c r="B29" s="58"/>
      <c r="C29" s="24" t="s">
        <v>31</v>
      </c>
      <c r="D29" s="5">
        <v>1</v>
      </c>
      <c r="E29" s="14">
        <f>+D29/$D$30*100</f>
        <v>0.1072961373390558</v>
      </c>
      <c r="F29" s="5">
        <v>1</v>
      </c>
      <c r="G29" s="14">
        <f>+F29/$D$30*100</f>
        <v>0.1072961373390558</v>
      </c>
      <c r="H29" s="10" t="s">
        <v>27</v>
      </c>
      <c r="I29" s="14" t="s">
        <v>27</v>
      </c>
      <c r="J29" s="10" t="s">
        <v>27</v>
      </c>
      <c r="K29" s="14" t="s">
        <v>27</v>
      </c>
      <c r="L29" s="10" t="s">
        <v>27</v>
      </c>
      <c r="M29" s="14" t="s">
        <v>27</v>
      </c>
    </row>
    <row r="30" spans="2:13" ht="12.75">
      <c r="B30" s="59"/>
      <c r="C30" s="8" t="s">
        <v>16</v>
      </c>
      <c r="D30" s="7">
        <v>932</v>
      </c>
      <c r="E30" s="15">
        <f>+D30/$D$30*100</f>
        <v>100</v>
      </c>
      <c r="F30" s="7">
        <v>251</v>
      </c>
      <c r="G30" s="15">
        <f>+F30/$D$30*100</f>
        <v>26.931330472103003</v>
      </c>
      <c r="H30" s="7">
        <v>681</v>
      </c>
      <c r="I30" s="15">
        <f>+H30/$D$30*100</f>
        <v>73.068669527897</v>
      </c>
      <c r="J30" s="9" t="s">
        <v>27</v>
      </c>
      <c r="K30" s="15" t="s">
        <v>27</v>
      </c>
      <c r="L30" s="9" t="s">
        <v>27</v>
      </c>
      <c r="M30" s="15" t="s">
        <v>27</v>
      </c>
    </row>
    <row r="31" spans="2:13" ht="12.75">
      <c r="B31" s="57">
        <v>2006</v>
      </c>
      <c r="C31" s="24" t="s">
        <v>26</v>
      </c>
      <c r="D31" s="5">
        <v>172</v>
      </c>
      <c r="E31" s="14">
        <f>+D31/$D$34*100</f>
        <v>20.070011668611436</v>
      </c>
      <c r="F31" s="5">
        <v>65</v>
      </c>
      <c r="G31" s="14">
        <f>+F31/$D$34*100</f>
        <v>7.584597432905485</v>
      </c>
      <c r="H31" s="5">
        <v>106</v>
      </c>
      <c r="I31" s="14">
        <f>+H31/$D$34*100</f>
        <v>12.36872812135356</v>
      </c>
      <c r="J31" s="10" t="s">
        <v>27</v>
      </c>
      <c r="K31" s="10" t="s">
        <v>27</v>
      </c>
      <c r="L31" s="5">
        <v>1</v>
      </c>
      <c r="M31" s="14">
        <f>+L31/$D$34*100</f>
        <v>0.11668611435239205</v>
      </c>
    </row>
    <row r="32" spans="2:13" ht="12.75">
      <c r="B32" s="58"/>
      <c r="C32" s="24" t="s">
        <v>28</v>
      </c>
      <c r="D32" s="5">
        <v>13</v>
      </c>
      <c r="E32" s="14">
        <f>+D32/$D$34*100</f>
        <v>1.5169194865810969</v>
      </c>
      <c r="F32" s="5">
        <v>13</v>
      </c>
      <c r="G32" s="14">
        <f>+F32/$D$34*100</f>
        <v>1.5169194865810969</v>
      </c>
      <c r="H32" s="10" t="s">
        <v>27</v>
      </c>
      <c r="I32" s="14" t="s">
        <v>27</v>
      </c>
      <c r="J32" s="10" t="s">
        <v>27</v>
      </c>
      <c r="K32" s="10" t="s">
        <v>27</v>
      </c>
      <c r="L32" s="10" t="s">
        <v>27</v>
      </c>
      <c r="M32" s="10" t="s">
        <v>27</v>
      </c>
    </row>
    <row r="33" spans="2:13" ht="12.75">
      <c r="B33" s="58"/>
      <c r="C33" s="24" t="s">
        <v>29</v>
      </c>
      <c r="D33" s="5">
        <v>672</v>
      </c>
      <c r="E33" s="14">
        <f>+D33/$D$34*100</f>
        <v>78.41306884480747</v>
      </c>
      <c r="F33" s="5">
        <v>226</v>
      </c>
      <c r="G33" s="14">
        <f>+F33/$D$34*100</f>
        <v>26.371061843640607</v>
      </c>
      <c r="H33" s="5">
        <v>446</v>
      </c>
      <c r="I33" s="14">
        <f>+H33/$D$34*100</f>
        <v>52.04200700116686</v>
      </c>
      <c r="J33" s="10" t="s">
        <v>27</v>
      </c>
      <c r="K33" s="10" t="s">
        <v>27</v>
      </c>
      <c r="L33" s="10" t="s">
        <v>27</v>
      </c>
      <c r="M33" s="10" t="s">
        <v>27</v>
      </c>
    </row>
    <row r="34" spans="2:13" ht="12.75">
      <c r="B34" s="59"/>
      <c r="C34" s="8" t="s">
        <v>16</v>
      </c>
      <c r="D34" s="7">
        <f>+SUM(D31:D33)</f>
        <v>857</v>
      </c>
      <c r="E34" s="15">
        <f>+D34/$D$34*100</f>
        <v>100</v>
      </c>
      <c r="F34" s="7">
        <v>304</v>
      </c>
      <c r="G34" s="15">
        <f>+F34/$D$34*100</f>
        <v>35.47257876312719</v>
      </c>
      <c r="H34" s="7">
        <v>552</v>
      </c>
      <c r="I34" s="15">
        <f>+H34/$D$34*100</f>
        <v>64.41073512252042</v>
      </c>
      <c r="J34" s="9" t="s">
        <v>27</v>
      </c>
      <c r="K34" s="9" t="s">
        <v>27</v>
      </c>
      <c r="L34" s="7">
        <v>1</v>
      </c>
      <c r="M34" s="15">
        <f>+L34/$D$34*100</f>
        <v>0.11668611435239205</v>
      </c>
    </row>
    <row r="35" spans="2:13" ht="12.75">
      <c r="B35" s="57">
        <v>2007</v>
      </c>
      <c r="C35" s="24" t="s">
        <v>26</v>
      </c>
      <c r="D35" s="5">
        <v>185</v>
      </c>
      <c r="E35" s="14">
        <f>+D35/$D$38*100</f>
        <v>21.191294387170675</v>
      </c>
      <c r="F35" s="5">
        <v>71</v>
      </c>
      <c r="G35" s="14">
        <f>+F35/$D$38*100</f>
        <v>8.132875143184421</v>
      </c>
      <c r="H35" s="5">
        <v>114</v>
      </c>
      <c r="I35" s="14">
        <f>+H35/$D$38*100</f>
        <v>13.058419243986256</v>
      </c>
      <c r="J35" s="10" t="s">
        <v>27</v>
      </c>
      <c r="K35" s="10" t="s">
        <v>27</v>
      </c>
      <c r="L35" s="5" t="s">
        <v>27</v>
      </c>
      <c r="M35" s="14" t="s">
        <v>27</v>
      </c>
    </row>
    <row r="36" spans="2:13" ht="12.75">
      <c r="B36" s="58"/>
      <c r="C36" s="24" t="s">
        <v>29</v>
      </c>
      <c r="D36" s="5">
        <f>688-22</f>
        <v>666</v>
      </c>
      <c r="E36" s="14">
        <f>+D36/$D$38*100</f>
        <v>76.28865979381443</v>
      </c>
      <c r="F36" s="5">
        <v>221</v>
      </c>
      <c r="G36" s="14">
        <f>+F36/$D$38*100</f>
        <v>25.31500572737686</v>
      </c>
      <c r="H36" s="5">
        <v>465</v>
      </c>
      <c r="I36" s="14">
        <f>+H36/$D$38*100</f>
        <v>53.264604810996566</v>
      </c>
      <c r="J36" s="10">
        <v>1</v>
      </c>
      <c r="K36" s="14">
        <f>+J36/$D$38*100</f>
        <v>0.11454753722794961</v>
      </c>
      <c r="L36" s="10">
        <v>1</v>
      </c>
      <c r="M36" s="14">
        <f>+L36/$D$38*100</f>
        <v>0.11454753722794961</v>
      </c>
    </row>
    <row r="37" spans="2:13" ht="12.75">
      <c r="B37" s="58"/>
      <c r="C37" s="24" t="s">
        <v>64</v>
      </c>
      <c r="D37" s="5">
        <v>22</v>
      </c>
      <c r="E37" s="14">
        <f>+D37/$D$38*100</f>
        <v>2.520045819014891</v>
      </c>
      <c r="F37" s="5"/>
      <c r="G37" s="14"/>
      <c r="H37" s="5"/>
      <c r="I37" s="14"/>
      <c r="J37" s="10"/>
      <c r="K37" s="14"/>
      <c r="L37" s="10"/>
      <c r="M37" s="14"/>
    </row>
    <row r="38" spans="2:13" ht="12.75">
      <c r="B38" s="59"/>
      <c r="C38" s="8" t="s">
        <v>16</v>
      </c>
      <c r="D38" s="7">
        <f>+SUM(D35:D37)</f>
        <v>873</v>
      </c>
      <c r="E38" s="15">
        <f aca="true" t="shared" si="0" ref="E38:M38">+SUM(E35:E37)</f>
        <v>100</v>
      </c>
      <c r="F38" s="7">
        <f t="shared" si="0"/>
        <v>292</v>
      </c>
      <c r="G38" s="15">
        <f t="shared" si="0"/>
        <v>33.44788087056128</v>
      </c>
      <c r="H38" s="7">
        <f t="shared" si="0"/>
        <v>579</v>
      </c>
      <c r="I38" s="23">
        <f t="shared" si="0"/>
        <v>66.32302405498282</v>
      </c>
      <c r="J38" s="7">
        <f t="shared" si="0"/>
        <v>1</v>
      </c>
      <c r="K38" s="15">
        <f t="shared" si="0"/>
        <v>0.11454753722794961</v>
      </c>
      <c r="L38" s="7">
        <f t="shared" si="0"/>
        <v>1</v>
      </c>
      <c r="M38" s="15">
        <f t="shared" si="0"/>
        <v>0.11454753722794961</v>
      </c>
    </row>
    <row r="39" spans="2:13" ht="12.75">
      <c r="B39" s="57">
        <v>2008</v>
      </c>
      <c r="C39" s="24" t="s">
        <v>26</v>
      </c>
      <c r="D39" s="5">
        <f>+F39+H39+L39</f>
        <v>257</v>
      </c>
      <c r="E39" s="14">
        <f>+D39/$D$42*100</f>
        <v>31.61131611316113</v>
      </c>
      <c r="F39" s="5">
        <v>72</v>
      </c>
      <c r="G39" s="14">
        <f>+F39/$D$42*100</f>
        <v>8.856088560885608</v>
      </c>
      <c r="H39" s="5">
        <v>183</v>
      </c>
      <c r="I39" s="14">
        <f>+H39/$D$42*100</f>
        <v>22.509225092250922</v>
      </c>
      <c r="J39" s="10" t="s">
        <v>27</v>
      </c>
      <c r="K39" s="10" t="s">
        <v>27</v>
      </c>
      <c r="L39" s="5">
        <v>2</v>
      </c>
      <c r="M39" s="14">
        <f>+L39/$D$42*100</f>
        <v>0.24600246002460024</v>
      </c>
    </row>
    <row r="40" spans="2:13" ht="12.75">
      <c r="B40" s="58"/>
      <c r="C40" s="24" t="s">
        <v>87</v>
      </c>
      <c r="D40" s="5">
        <f>+F40+H40+L40</f>
        <v>541</v>
      </c>
      <c r="E40" s="14">
        <f>+D40/$D$42*100</f>
        <v>66.54366543665436</v>
      </c>
      <c r="F40" s="5">
        <v>189</v>
      </c>
      <c r="G40" s="14">
        <f>+F40/$D$42*100</f>
        <v>23.247232472324722</v>
      </c>
      <c r="H40" s="5">
        <v>341</v>
      </c>
      <c r="I40" s="14">
        <f>+H40/$D$42*100</f>
        <v>41.94341943419434</v>
      </c>
      <c r="J40" s="10" t="s">
        <v>27</v>
      </c>
      <c r="K40" s="14" t="s">
        <v>27</v>
      </c>
      <c r="L40" s="10">
        <v>11</v>
      </c>
      <c r="M40" s="14">
        <f>+L40/$D$42*100</f>
        <v>1.3530135301353015</v>
      </c>
    </row>
    <row r="41" spans="2:13" ht="12.75">
      <c r="B41" s="58"/>
      <c r="C41" s="24" t="s">
        <v>64</v>
      </c>
      <c r="D41" s="5">
        <f>+F41+H41</f>
        <v>15</v>
      </c>
      <c r="E41" s="14">
        <f>+D41/$D$42*100</f>
        <v>1.8450184501845017</v>
      </c>
      <c r="F41" s="5">
        <v>15</v>
      </c>
      <c r="G41" s="14">
        <f>+F41/$D$42*100</f>
        <v>1.8450184501845017</v>
      </c>
      <c r="H41" s="5">
        <v>0</v>
      </c>
      <c r="I41" s="14">
        <f>+H41/$D$42*100</f>
        <v>0</v>
      </c>
      <c r="J41" s="10" t="s">
        <v>27</v>
      </c>
      <c r="K41" s="14" t="s">
        <v>27</v>
      </c>
      <c r="L41" s="10" t="s">
        <v>27</v>
      </c>
      <c r="M41" s="14" t="s">
        <v>27</v>
      </c>
    </row>
    <row r="42" spans="2:13" ht="12.75">
      <c r="B42" s="59"/>
      <c r="C42" s="8" t="s">
        <v>16</v>
      </c>
      <c r="D42" s="7">
        <f>+SUM(D39:D41)</f>
        <v>813</v>
      </c>
      <c r="E42" s="15">
        <f>+D42/$D$38*100</f>
        <v>93.12714776632302</v>
      </c>
      <c r="F42" s="7">
        <f>+SUM(F39:F40)</f>
        <v>261</v>
      </c>
      <c r="G42" s="15">
        <f>+F42/$D$38*100</f>
        <v>29.896907216494846</v>
      </c>
      <c r="H42" s="7">
        <f>+SUM(H39:H40)</f>
        <v>524</v>
      </c>
      <c r="I42" s="15">
        <f>+H42/$D$38*100</f>
        <v>60.02290950744559</v>
      </c>
      <c r="J42" s="9">
        <v>1</v>
      </c>
      <c r="K42" s="15">
        <f>+J42/$D$38*100</f>
        <v>0.11454753722794961</v>
      </c>
      <c r="L42" s="7">
        <f>+SUM(L39:L40)</f>
        <v>13</v>
      </c>
      <c r="M42" s="15">
        <f>+L42/$D$38*100</f>
        <v>1.4891179839633446</v>
      </c>
    </row>
    <row r="43" spans="2:13" ht="12.75">
      <c r="B43" s="60" t="s">
        <v>89</v>
      </c>
      <c r="C43" s="24" t="s">
        <v>26</v>
      </c>
      <c r="D43" s="5">
        <f>+F43+H43+J43+L43</f>
        <v>34</v>
      </c>
      <c r="E43" s="14">
        <f>+D43/$D$46*100</f>
        <v>14.977973568281937</v>
      </c>
      <c r="F43" s="5">
        <v>14</v>
      </c>
      <c r="G43" s="14">
        <f>+F43/$D$46*100</f>
        <v>6.167400881057269</v>
      </c>
      <c r="H43" s="5">
        <v>20</v>
      </c>
      <c r="I43" s="14">
        <f>+H43/$D$46*100</f>
        <v>8.81057268722467</v>
      </c>
      <c r="J43" s="10"/>
      <c r="K43" s="14">
        <f>+J43/$D$46*100</f>
        <v>0</v>
      </c>
      <c r="L43" s="5"/>
      <c r="M43" s="14">
        <f>+L43/$D$46*100</f>
        <v>0</v>
      </c>
    </row>
    <row r="44" spans="2:13" ht="12.75">
      <c r="B44" s="61"/>
      <c r="C44" s="24" t="s">
        <v>87</v>
      </c>
      <c r="D44" s="5">
        <f>+F44+H44+J44+L44</f>
        <v>191</v>
      </c>
      <c r="E44" s="14">
        <f aca="true" t="shared" si="1" ref="E44:G46">+D44/$D$46*100</f>
        <v>84.14096916299559</v>
      </c>
      <c r="F44" s="5">
        <v>46</v>
      </c>
      <c r="G44" s="14">
        <f t="shared" si="1"/>
        <v>20.26431718061674</v>
      </c>
      <c r="H44" s="5">
        <v>145</v>
      </c>
      <c r="I44" s="14">
        <f>+H44/$D$46*100</f>
        <v>63.87665198237885</v>
      </c>
      <c r="J44" s="10"/>
      <c r="K44" s="14">
        <f>+J44/$D$46*100</f>
        <v>0</v>
      </c>
      <c r="L44" s="5"/>
      <c r="M44" s="14">
        <f>+L44/$D$46*100</f>
        <v>0</v>
      </c>
    </row>
    <row r="45" spans="2:13" ht="12.75">
      <c r="B45" s="61"/>
      <c r="C45" s="24" t="s">
        <v>64</v>
      </c>
      <c r="D45" s="5">
        <f>+F45+H45+J45+L45</f>
        <v>2</v>
      </c>
      <c r="E45" s="14">
        <f t="shared" si="1"/>
        <v>0.881057268722467</v>
      </c>
      <c r="F45" s="5">
        <v>2</v>
      </c>
      <c r="G45" s="14">
        <f t="shared" si="1"/>
        <v>0.881057268722467</v>
      </c>
      <c r="H45" s="5"/>
      <c r="I45" s="14">
        <f>+H45/$D$46*100</f>
        <v>0</v>
      </c>
      <c r="J45" s="10"/>
      <c r="K45" s="14">
        <f>+J45/$D$46*100</f>
        <v>0</v>
      </c>
      <c r="L45" s="5"/>
      <c r="M45" s="14">
        <f>+L45/$D$46*100</f>
        <v>0</v>
      </c>
    </row>
    <row r="46" spans="2:13" ht="12.75">
      <c r="B46" s="62"/>
      <c r="C46" s="8" t="s">
        <v>16</v>
      </c>
      <c r="D46" s="7">
        <f>+SUM(D43:D45)</f>
        <v>227</v>
      </c>
      <c r="E46" s="15">
        <f t="shared" si="1"/>
        <v>100</v>
      </c>
      <c r="F46" s="7"/>
      <c r="G46" s="15">
        <f t="shared" si="1"/>
        <v>0</v>
      </c>
      <c r="H46" s="7"/>
      <c r="I46" s="15">
        <f>+H46/$D$46*100</f>
        <v>0</v>
      </c>
      <c r="J46" s="9"/>
      <c r="K46" s="15">
        <f>+J46/$D$46*100</f>
        <v>0</v>
      </c>
      <c r="L46" s="7"/>
      <c r="M46" s="15">
        <f>+L46/$D$46*100</f>
        <v>0</v>
      </c>
    </row>
    <row r="47" ht="13.5">
      <c r="B47" s="22" t="s">
        <v>95</v>
      </c>
    </row>
    <row r="48" spans="2:16" ht="13.5">
      <c r="B48" s="27" t="s">
        <v>21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2:16" ht="13.5">
      <c r="B49" s="27" t="s">
        <v>22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2:16" ht="13.5">
      <c r="B50" s="27" t="s">
        <v>96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4" ht="12.75">
      <c r="C54" s="18" t="s">
        <v>94</v>
      </c>
    </row>
  </sheetData>
  <mergeCells count="19">
    <mergeCell ref="B26:B30"/>
    <mergeCell ref="B6:B7"/>
    <mergeCell ref="C6:C7"/>
    <mergeCell ref="B2:M2"/>
    <mergeCell ref="B3:M3"/>
    <mergeCell ref="B4:M4"/>
    <mergeCell ref="H6:I6"/>
    <mergeCell ref="J6:K6"/>
    <mergeCell ref="L6:M6"/>
    <mergeCell ref="B39:B42"/>
    <mergeCell ref="B43:B46"/>
    <mergeCell ref="D6:E6"/>
    <mergeCell ref="F6:G6"/>
    <mergeCell ref="B31:B34"/>
    <mergeCell ref="B8:B12"/>
    <mergeCell ref="B13:B17"/>
    <mergeCell ref="B18:B21"/>
    <mergeCell ref="B22:B25"/>
    <mergeCell ref="B35:B38"/>
  </mergeCells>
  <printOptions/>
  <pageMargins left="0.75" right="0.75" top="1" bottom="1" header="0" footer="0"/>
  <pageSetup horizontalDpi="300" verticalDpi="3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Gobernacion San Andres Islas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wsmith</dc:creator>
  <cp:keywords/>
  <dc:description/>
  <cp:lastModifiedBy>lhayes</cp:lastModifiedBy>
  <cp:lastPrinted>2009-05-22T15:44:14Z</cp:lastPrinted>
  <dcterms:created xsi:type="dcterms:W3CDTF">2007-05-25T14:02:40Z</dcterms:created>
  <dcterms:modified xsi:type="dcterms:W3CDTF">2009-05-22T20:17:25Z</dcterms:modified>
  <cp:category/>
  <cp:version/>
  <cp:contentType/>
  <cp:contentStatus/>
</cp:coreProperties>
</file>